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nset\Google Drive\1 Tri Dharma PT\Kurikulum Akuakultur\"/>
    </mc:Choice>
  </mc:AlternateContent>
  <xr:revisionPtr revIDLastSave="0" documentId="13_ncr:1_{00980E57-1407-4516-99C8-5EF01629A153}" xr6:coauthVersionLast="47" xr6:coauthVersionMax="47" xr10:uidLastSave="{00000000-0000-0000-0000-000000000000}"/>
  <workbookProtection workbookAlgorithmName="SHA-512" workbookHashValue="BZ4njJkfuiVpr5Y5U2cE2C8BIkqvorYfV0O/gzz6r9H+0gNIaSsmvevvE9ZAKian4dSquSP26qBbVzGF3bADTQ==" workbookSaltValue="UqemFfbQZB/qGVk27SM43A==" workbookSpinCount="100000" lockStructure="1"/>
  <bookViews>
    <workbookView xWindow="-108" yWindow="-108" windowWidth="23256" windowHeight="12576" activeTab="5" xr2:uid="{00000000-000D-0000-FFFF-FFFF00000000}"/>
  </bookViews>
  <sheets>
    <sheet name="catatan" sheetId="7" r:id="rId1"/>
    <sheet name="I. Identitas Prodi" sheetId="2" r:id="rId2"/>
    <sheet name="data" sheetId="3" state="hidden" r:id="rId3"/>
    <sheet name="II. Profil Lulusan" sheetId="4" r:id="rId4"/>
    <sheet name="III. CPL Prodi" sheetId="5" r:id="rId5"/>
    <sheet name="IV. Struktur Kurikulum " sheetId="6" r:id="rId6"/>
    <sheet name="Nama MK Baku" sheetId="8" r:id="rId7"/>
  </sheets>
  <definedNames>
    <definedName name="BID">data!$B$78</definedName>
    <definedName name="matakuliah">'IV. Struktur Kurikulum '!$B$10:$P$262</definedName>
    <definedName name="MK">'IV. Struktur Kurikulum '!$A$10:$P$262</definedName>
    <definedName name="prodi">data!$A$2:$A$78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6" l="1"/>
  <c r="D13" i="6"/>
  <c r="D14" i="6"/>
  <c r="D15" i="6"/>
  <c r="D16" i="6"/>
  <c r="D237" i="6" l="1"/>
  <c r="D17" i="6" l="1"/>
  <c r="D261" i="6" l="1"/>
  <c r="D260" i="6"/>
  <c r="D259" i="6"/>
  <c r="D258" i="6"/>
  <c r="D257" i="6"/>
  <c r="D256" i="6"/>
  <c r="D255" i="6"/>
  <c r="D254" i="6"/>
  <c r="D253" i="6"/>
  <c r="D252" i="6"/>
  <c r="D251" i="6"/>
  <c r="D250" i="6"/>
  <c r="D249" i="6"/>
  <c r="D248" i="6"/>
  <c r="D247" i="6"/>
  <c r="D246" i="6"/>
  <c r="D245" i="6"/>
  <c r="D244" i="6"/>
  <c r="D243" i="6"/>
  <c r="D242" i="6"/>
  <c r="D241" i="6"/>
  <c r="D240" i="6"/>
  <c r="D239" i="6"/>
  <c r="D238" i="6"/>
  <c r="Q262" i="6" s="1"/>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1" i="6"/>
  <c r="D100" i="6"/>
  <c r="D99" i="6"/>
  <c r="D98" i="6"/>
  <c r="D97" i="6"/>
  <c r="D96" i="6"/>
  <c r="D95" i="6"/>
  <c r="D94" i="6"/>
  <c r="D93" i="6"/>
  <c r="D92" i="6"/>
  <c r="D91" i="6"/>
  <c r="D90" i="6"/>
  <c r="D89" i="6"/>
  <c r="D88" i="6"/>
  <c r="D87" i="6"/>
  <c r="D86" i="6"/>
  <c r="D85" i="6"/>
  <c r="D84" i="6"/>
  <c r="D83" i="6"/>
  <c r="D82" i="6"/>
  <c r="D81" i="6"/>
  <c r="D80" i="6"/>
  <c r="D79" i="6"/>
  <c r="D78" i="6"/>
  <c r="D77" i="6"/>
  <c r="D69" i="6"/>
  <c r="D68" i="6"/>
  <c r="D67" i="6"/>
  <c r="D66" i="6"/>
  <c r="D65" i="6"/>
  <c r="D64" i="6"/>
  <c r="D63" i="6"/>
  <c r="D62" i="6"/>
  <c r="D61" i="6"/>
  <c r="D60" i="6"/>
  <c r="D59" i="6"/>
  <c r="D58" i="6"/>
  <c r="D57" i="6"/>
  <c r="D56" i="6"/>
  <c r="D55" i="6"/>
  <c r="D54" i="6"/>
  <c r="D53" i="6"/>
  <c r="D52" i="6"/>
  <c r="D51" i="6"/>
  <c r="D50" i="6"/>
  <c r="D49" i="6"/>
  <c r="D48" i="6"/>
  <c r="D47" i="6"/>
  <c r="D46" i="6"/>
  <c r="D45" i="6"/>
  <c r="D18" i="6"/>
  <c r="D19" i="6"/>
  <c r="D20" i="6"/>
  <c r="D21" i="6"/>
  <c r="D22" i="6"/>
  <c r="D23" i="6"/>
  <c r="D24" i="6"/>
  <c r="D25" i="6"/>
  <c r="D26" i="6"/>
  <c r="D27" i="6"/>
  <c r="D28" i="6"/>
  <c r="D29" i="6"/>
  <c r="D30" i="6"/>
  <c r="D31" i="6"/>
  <c r="D32" i="6"/>
  <c r="D33" i="6"/>
  <c r="D34" i="6"/>
  <c r="D35" i="6"/>
  <c r="D36" i="6"/>
  <c r="N262" i="6"/>
  <c r="L262" i="6"/>
  <c r="K262" i="6"/>
  <c r="J262" i="6"/>
  <c r="I262" i="6"/>
  <c r="H262" i="6"/>
  <c r="G262" i="6"/>
  <c r="F262" i="6"/>
  <c r="E262" i="6"/>
  <c r="C262" i="6"/>
  <c r="N230" i="6"/>
  <c r="L230" i="6"/>
  <c r="K230" i="6"/>
  <c r="J230" i="6"/>
  <c r="I230" i="6"/>
  <c r="H230" i="6"/>
  <c r="G230" i="6"/>
  <c r="F230" i="6"/>
  <c r="E230" i="6"/>
  <c r="C230" i="6"/>
  <c r="N198" i="6"/>
  <c r="L198" i="6"/>
  <c r="K198" i="6"/>
  <c r="J198" i="6"/>
  <c r="I198" i="6"/>
  <c r="H198" i="6"/>
  <c r="G198" i="6"/>
  <c r="F198" i="6"/>
  <c r="E198" i="6"/>
  <c r="C198" i="6"/>
  <c r="N166" i="6"/>
  <c r="L166" i="6"/>
  <c r="K166" i="6"/>
  <c r="J166" i="6"/>
  <c r="I166" i="6"/>
  <c r="H166" i="6"/>
  <c r="G166" i="6"/>
  <c r="F166" i="6"/>
  <c r="E166" i="6"/>
  <c r="C166" i="6"/>
  <c r="N134" i="6"/>
  <c r="L134" i="6"/>
  <c r="K134" i="6"/>
  <c r="J134" i="6"/>
  <c r="I134" i="6"/>
  <c r="H134" i="6"/>
  <c r="G134" i="6"/>
  <c r="F134" i="6"/>
  <c r="E134" i="6"/>
  <c r="C134" i="6"/>
  <c r="N102" i="6"/>
  <c r="L102" i="6"/>
  <c r="K102" i="6"/>
  <c r="J102" i="6"/>
  <c r="I102" i="6"/>
  <c r="H102" i="6"/>
  <c r="G102" i="6"/>
  <c r="F102" i="6"/>
  <c r="E102" i="6"/>
  <c r="C102" i="6"/>
  <c r="N70" i="6"/>
  <c r="L70" i="6"/>
  <c r="K70" i="6"/>
  <c r="J70" i="6"/>
  <c r="I70" i="6"/>
  <c r="H70" i="6"/>
  <c r="G70" i="6"/>
  <c r="F70" i="6"/>
  <c r="E70" i="6"/>
  <c r="C70" i="6"/>
  <c r="N37" i="6"/>
  <c r="L37" i="6"/>
  <c r="K37" i="6"/>
  <c r="J37" i="6"/>
  <c r="I37" i="6"/>
  <c r="H37" i="6"/>
  <c r="G37" i="6"/>
  <c r="F37" i="6"/>
  <c r="E37" i="6"/>
  <c r="C37" i="6"/>
  <c r="C3" i="6"/>
  <c r="Q37" i="6" l="1"/>
  <c r="Q230" i="6"/>
  <c r="Q198" i="6"/>
  <c r="Q166" i="6"/>
  <c r="Q134" i="6"/>
  <c r="Q102" i="6"/>
  <c r="Q70" i="6"/>
  <c r="D230" i="6"/>
  <c r="I103" i="6"/>
  <c r="I199" i="6"/>
  <c r="D70" i="6"/>
  <c r="D166" i="6"/>
  <c r="D198" i="6"/>
  <c r="D102" i="6"/>
  <c r="I231" i="6"/>
  <c r="D134" i="6"/>
  <c r="I135" i="6"/>
  <c r="C4" i="6"/>
  <c r="B12" i="6" s="1"/>
  <c r="B276" i="6" s="1"/>
  <c r="G4" i="6"/>
  <c r="J4" i="6"/>
  <c r="D37" i="6"/>
  <c r="I2" i="6"/>
  <c r="I263" i="6"/>
  <c r="G5" i="6"/>
  <c r="I71" i="6"/>
  <c r="J5" i="6"/>
  <c r="D262" i="6"/>
  <c r="I38" i="6"/>
  <c r="I167" i="6"/>
  <c r="B196" i="6" l="1"/>
  <c r="B225" i="6"/>
  <c r="B181" i="6"/>
  <c r="B175" i="6"/>
  <c r="B321" i="6" s="1"/>
  <c r="B55" i="6"/>
  <c r="B30" i="6"/>
  <c r="B88" i="6"/>
  <c r="B115" i="6"/>
  <c r="B161" i="6"/>
  <c r="B221" i="6"/>
  <c r="B66" i="6"/>
  <c r="B178" i="6"/>
  <c r="B132" i="6"/>
  <c r="B14" i="6"/>
  <c r="B278" i="6" s="1"/>
  <c r="B185" i="6"/>
  <c r="B20" i="6"/>
  <c r="B36" i="6"/>
  <c r="B94" i="6"/>
  <c r="B151" i="6"/>
  <c r="B177" i="6"/>
  <c r="B248" i="6"/>
  <c r="B111" i="6"/>
  <c r="B81" i="6"/>
  <c r="M112" i="6" s="1"/>
  <c r="B256" i="6"/>
  <c r="B148" i="6"/>
  <c r="B22" i="6"/>
  <c r="B49" i="6"/>
  <c r="B96" i="6"/>
  <c r="B153" i="6"/>
  <c r="B205" i="6"/>
  <c r="B45" i="6"/>
  <c r="B123" i="6"/>
  <c r="B189" i="6"/>
  <c r="B67" i="6"/>
  <c r="B183" i="6"/>
  <c r="B53" i="6"/>
  <c r="B63" i="6"/>
  <c r="B28" i="6"/>
  <c r="B86" i="6"/>
  <c r="B299" i="6" s="1"/>
  <c r="B110" i="6"/>
  <c r="B159" i="6"/>
  <c r="B216" i="6"/>
  <c r="B58" i="6"/>
  <c r="B131" i="6"/>
  <c r="B195" i="6"/>
  <c r="B188" i="6"/>
  <c r="B25" i="6"/>
  <c r="B109" i="6"/>
  <c r="B191" i="6"/>
  <c r="B118" i="6"/>
  <c r="B61" i="6"/>
  <c r="B193" i="6"/>
  <c r="B120" i="6"/>
  <c r="B15" i="6"/>
  <c r="B279" i="6" s="1"/>
  <c r="B26" i="6"/>
  <c r="B34" i="6"/>
  <c r="B83" i="6"/>
  <c r="M114" i="6" s="1"/>
  <c r="B92" i="6"/>
  <c r="B100" i="6"/>
  <c r="B149" i="6"/>
  <c r="B157" i="6"/>
  <c r="B165" i="6"/>
  <c r="B214" i="6"/>
  <c r="B238" i="6"/>
  <c r="B16" i="6"/>
  <c r="B280" i="6" s="1"/>
  <c r="B56" i="6"/>
  <c r="B64" i="6"/>
  <c r="B84" i="6"/>
  <c r="B121" i="6"/>
  <c r="B129" i="6"/>
  <c r="B173" i="6"/>
  <c r="B186" i="6"/>
  <c r="B194" i="6"/>
  <c r="B219" i="6"/>
  <c r="B252" i="6"/>
  <c r="B23" i="6"/>
  <c r="B31" i="6"/>
  <c r="B51" i="6"/>
  <c r="M79" i="6" s="1"/>
  <c r="B89" i="6"/>
  <c r="B97" i="6"/>
  <c r="B141" i="6"/>
  <c r="B154" i="6"/>
  <c r="B162" i="6"/>
  <c r="B208" i="6"/>
  <c r="B242" i="6"/>
  <c r="B52" i="6"/>
  <c r="B116" i="6"/>
  <c r="B180" i="6"/>
  <c r="B239" i="6"/>
  <c r="B218" i="6"/>
  <c r="B226" i="6"/>
  <c r="B245" i="6"/>
  <c r="B253" i="6"/>
  <c r="B261" i="6"/>
  <c r="B122" i="6"/>
  <c r="B65" i="6"/>
  <c r="B33" i="6"/>
  <c r="B80" i="6"/>
  <c r="B91" i="6"/>
  <c r="B99" i="6"/>
  <c r="B147" i="6"/>
  <c r="B156" i="6"/>
  <c r="B164" i="6"/>
  <c r="B213" i="6"/>
  <c r="B13" i="6"/>
  <c r="B277" i="6" s="1"/>
  <c r="B78" i="6"/>
  <c r="B142" i="6"/>
  <c r="B206" i="6"/>
  <c r="B244" i="6"/>
  <c r="B220" i="6"/>
  <c r="B228" i="6"/>
  <c r="B247" i="6"/>
  <c r="B255" i="6"/>
  <c r="B209" i="6"/>
  <c r="B130" i="6"/>
  <c r="B254" i="6"/>
  <c r="B50" i="6"/>
  <c r="B60" i="6"/>
  <c r="B68" i="6"/>
  <c r="B117" i="6"/>
  <c r="B125" i="6"/>
  <c r="B133" i="6"/>
  <c r="B182" i="6"/>
  <c r="B190" i="6"/>
  <c r="B207" i="6"/>
  <c r="B240" i="6"/>
  <c r="B18" i="6"/>
  <c r="M48" i="6" s="1"/>
  <c r="B27" i="6"/>
  <c r="B35" i="6"/>
  <c r="B85" i="6"/>
  <c r="B298" i="6" s="1"/>
  <c r="B93" i="6"/>
  <c r="B101" i="6"/>
  <c r="B150" i="6"/>
  <c r="B158" i="6"/>
  <c r="B174" i="6"/>
  <c r="B320" i="6" s="1"/>
  <c r="B215" i="6"/>
  <c r="B17" i="6"/>
  <c r="B281" i="6" s="1"/>
  <c r="B82" i="6"/>
  <c r="B146" i="6"/>
  <c r="B210" i="6"/>
  <c r="B250" i="6"/>
  <c r="B222" i="6"/>
  <c r="B237" i="6"/>
  <c r="B249" i="6"/>
  <c r="B257" i="6"/>
  <c r="B187" i="6"/>
  <c r="B57" i="6"/>
  <c r="B197" i="6"/>
  <c r="B124" i="6"/>
  <c r="B59" i="6"/>
  <c r="B243" i="6"/>
  <c r="B126" i="6"/>
  <c r="B69" i="6"/>
  <c r="B229" i="6"/>
  <c r="B128" i="6"/>
  <c r="B47" i="6"/>
  <c r="B24" i="6"/>
  <c r="B32" i="6"/>
  <c r="B77" i="6"/>
  <c r="M111" i="6" s="1"/>
  <c r="B90" i="6"/>
  <c r="B98" i="6"/>
  <c r="B144" i="6"/>
  <c r="B155" i="6"/>
  <c r="B163" i="6"/>
  <c r="B211" i="6"/>
  <c r="B227" i="6"/>
  <c r="B260" i="6"/>
  <c r="B54" i="6"/>
  <c r="B62" i="6"/>
  <c r="B79" i="6"/>
  <c r="B119" i="6"/>
  <c r="B127" i="6"/>
  <c r="B145" i="6"/>
  <c r="B184" i="6"/>
  <c r="B192" i="6"/>
  <c r="B212" i="6"/>
  <c r="B246" i="6"/>
  <c r="B21" i="6"/>
  <c r="B29" i="6"/>
  <c r="B46" i="6"/>
  <c r="B87" i="6"/>
  <c r="B95" i="6"/>
  <c r="B113" i="6"/>
  <c r="M142" i="6" s="1"/>
  <c r="B152" i="6"/>
  <c r="B160" i="6"/>
  <c r="B179" i="6"/>
  <c r="B217" i="6"/>
  <c r="B48" i="6"/>
  <c r="B112" i="6"/>
  <c r="B176" i="6"/>
  <c r="B223" i="6"/>
  <c r="B258" i="6"/>
  <c r="B224" i="6"/>
  <c r="B241" i="6"/>
  <c r="B251" i="6"/>
  <c r="B259" i="6"/>
  <c r="B143" i="6"/>
  <c r="B114" i="6"/>
  <c r="B19" i="6"/>
  <c r="H6" i="6"/>
  <c r="M146" i="6" l="1"/>
  <c r="M144" i="6"/>
  <c r="D488" i="6"/>
  <c r="D300" i="6"/>
  <c r="C388" i="6"/>
  <c r="C454" i="6"/>
  <c r="C347" i="6"/>
  <c r="D374" i="6"/>
  <c r="D331" i="6"/>
  <c r="C334" i="6"/>
  <c r="C396" i="6"/>
  <c r="D312" i="6"/>
  <c r="C436" i="6"/>
  <c r="D476" i="6"/>
  <c r="C477" i="6"/>
  <c r="D352" i="6"/>
  <c r="D422" i="6"/>
  <c r="C324" i="6"/>
  <c r="D408" i="6"/>
  <c r="D423" i="6" s="1"/>
  <c r="C298" i="6"/>
  <c r="C366" i="6"/>
  <c r="C434" i="6"/>
  <c r="C476" i="6"/>
  <c r="D430" i="6"/>
  <c r="D445" i="6" s="1"/>
  <c r="C300" i="6"/>
  <c r="D322" i="6"/>
  <c r="C330" i="6"/>
  <c r="C400" i="6"/>
  <c r="C475" i="6"/>
  <c r="C452" i="6"/>
  <c r="C325" i="6"/>
  <c r="D390" i="6"/>
  <c r="D356" i="6"/>
  <c r="D431" i="6"/>
  <c r="D369" i="6"/>
  <c r="C301" i="6"/>
  <c r="C389" i="6"/>
  <c r="C322" i="6"/>
  <c r="D348" i="6"/>
  <c r="C456" i="6"/>
  <c r="C321" i="6"/>
  <c r="C484" i="6"/>
  <c r="D365" i="6"/>
  <c r="D433" i="6"/>
  <c r="C348" i="6"/>
  <c r="D436" i="6"/>
  <c r="C302" i="6"/>
  <c r="C370" i="6"/>
  <c r="C441" i="6"/>
  <c r="D392" i="6"/>
  <c r="D434" i="6"/>
  <c r="C412" i="6"/>
  <c r="D346" i="6"/>
  <c r="C343" i="6"/>
  <c r="C411" i="6"/>
  <c r="C479" i="6"/>
  <c r="C480" i="6"/>
  <c r="C352" i="6"/>
  <c r="D299" i="6"/>
  <c r="D367" i="6"/>
  <c r="D435" i="6"/>
  <c r="D320" i="6"/>
  <c r="D335" i="6" s="1"/>
  <c r="D308" i="6"/>
  <c r="C320" i="6"/>
  <c r="C304" i="6"/>
  <c r="D364" i="6"/>
  <c r="D379" i="6" s="1"/>
  <c r="C422" i="6"/>
  <c r="D321" i="6"/>
  <c r="D389" i="6"/>
  <c r="D457" i="6"/>
  <c r="C463" i="6"/>
  <c r="C369" i="6"/>
  <c r="C326" i="6"/>
  <c r="C397" i="6"/>
  <c r="C474" i="6"/>
  <c r="D342" i="6"/>
  <c r="D357" i="6" s="1"/>
  <c r="D458" i="6"/>
  <c r="C308" i="6"/>
  <c r="C299" i="6"/>
  <c r="C367" i="6"/>
  <c r="C435" i="6"/>
  <c r="C344" i="6"/>
  <c r="D375" i="6"/>
  <c r="D309" i="6"/>
  <c r="D323" i="6"/>
  <c r="D391" i="6"/>
  <c r="D462" i="6"/>
  <c r="D301" i="6"/>
  <c r="C309" i="6"/>
  <c r="D366" i="6"/>
  <c r="C488" i="6"/>
  <c r="D444" i="6"/>
  <c r="D378" i="6"/>
  <c r="C390" i="6"/>
  <c r="D432" i="6"/>
  <c r="C356" i="6"/>
  <c r="D387" i="6"/>
  <c r="C331" i="6"/>
  <c r="D388" i="6"/>
  <c r="C433" i="6"/>
  <c r="D325" i="6"/>
  <c r="D396" i="6"/>
  <c r="D466" i="6"/>
  <c r="D304" i="6"/>
  <c r="C413" i="6"/>
  <c r="C342" i="6"/>
  <c r="C410" i="6"/>
  <c r="C478" i="6"/>
  <c r="D397" i="6"/>
  <c r="D474" i="6"/>
  <c r="D489" i="6" s="1"/>
  <c r="C365" i="6"/>
  <c r="C303" i="6"/>
  <c r="C374" i="6"/>
  <c r="C444" i="6"/>
  <c r="C368" i="6"/>
  <c r="D419" i="6"/>
  <c r="D326" i="6"/>
  <c r="D330" i="6"/>
  <c r="D400" i="6"/>
  <c r="D475" i="6"/>
  <c r="D440" i="6"/>
  <c r="C386" i="6"/>
  <c r="C418" i="6"/>
  <c r="D303" i="6"/>
  <c r="C378" i="6"/>
  <c r="C419" i="6"/>
  <c r="D454" i="6"/>
  <c r="D298" i="6"/>
  <c r="D313" i="6" s="1"/>
  <c r="C364" i="6"/>
  <c r="D412" i="6"/>
  <c r="C453" i="6"/>
  <c r="D334" i="6"/>
  <c r="D409" i="6"/>
  <c r="D477" i="6"/>
  <c r="D344" i="6"/>
  <c r="C440" i="6"/>
  <c r="C346" i="6"/>
  <c r="C414" i="6"/>
  <c r="C485" i="6"/>
  <c r="D410" i="6"/>
  <c r="D478" i="6"/>
  <c r="C409" i="6"/>
  <c r="C312" i="6"/>
  <c r="C387" i="6"/>
  <c r="C455" i="6"/>
  <c r="C392" i="6"/>
  <c r="D452" i="6"/>
  <c r="D467" i="6" s="1"/>
  <c r="D353" i="6"/>
  <c r="D343" i="6"/>
  <c r="D411" i="6"/>
  <c r="D479" i="6"/>
  <c r="C345" i="6"/>
  <c r="D480" i="6"/>
  <c r="D441" i="6"/>
  <c r="D324" i="6"/>
  <c r="D453" i="6"/>
  <c r="C458" i="6"/>
  <c r="D386" i="6"/>
  <c r="D401" i="6" s="1"/>
  <c r="C431" i="6"/>
  <c r="D455" i="6"/>
  <c r="C408" i="6"/>
  <c r="D456" i="6"/>
  <c r="C457" i="6"/>
  <c r="D345" i="6"/>
  <c r="D413" i="6"/>
  <c r="D484" i="6"/>
  <c r="D368" i="6"/>
  <c r="C466" i="6"/>
  <c r="C353" i="6"/>
  <c r="C430" i="6"/>
  <c r="C375" i="6"/>
  <c r="D414" i="6"/>
  <c r="D485" i="6"/>
  <c r="D302" i="6"/>
  <c r="C323" i="6"/>
  <c r="C391" i="6"/>
  <c r="C462" i="6"/>
  <c r="C432" i="6"/>
  <c r="D463" i="6"/>
  <c r="D370" i="6"/>
  <c r="D347" i="6"/>
  <c r="D418" i="6"/>
  <c r="D280" i="6"/>
  <c r="D282" i="6"/>
  <c r="C279" i="6"/>
  <c r="D278" i="6"/>
  <c r="C290" i="6"/>
  <c r="C282" i="6"/>
  <c r="C277" i="6"/>
  <c r="C281" i="6"/>
  <c r="C280" i="6"/>
  <c r="C278" i="6"/>
  <c r="C286" i="6"/>
  <c r="C287" i="6"/>
  <c r="C276" i="6"/>
  <c r="D290" i="6"/>
  <c r="D276" i="6"/>
  <c r="D291" i="6" s="1"/>
  <c r="D286" i="6"/>
  <c r="D281" i="6"/>
  <c r="D287" i="6"/>
  <c r="D279" i="6"/>
  <c r="D277" i="6"/>
  <c r="I3" i="6" l="1"/>
  <c r="J3" i="6" s="1"/>
</calcChain>
</file>

<file path=xl/sharedStrings.xml><?xml version="1.0" encoding="utf-8"?>
<sst xmlns="http://schemas.openxmlformats.org/spreadsheetml/2006/main" count="1000" uniqueCount="460">
  <si>
    <t>jurusan</t>
  </si>
  <si>
    <t>Kode</t>
  </si>
  <si>
    <t>I.</t>
  </si>
  <si>
    <t>Bimbingan dan Konseling</t>
  </si>
  <si>
    <t>BKS</t>
  </si>
  <si>
    <t>Teknologi Pendidikan</t>
  </si>
  <si>
    <t>TPD</t>
  </si>
  <si>
    <t>Pendidikan Guru Sekolah Dasar</t>
  </si>
  <si>
    <t>GSD</t>
  </si>
  <si>
    <t>Pendidikan Guru Pendidikan Anak Usia Dini</t>
  </si>
  <si>
    <t>PUD</t>
  </si>
  <si>
    <t>Bahasa Inggris</t>
  </si>
  <si>
    <t>IGG</t>
  </si>
  <si>
    <t>Pendidikan Bahasa Jepang (D3)</t>
  </si>
  <si>
    <t>PBJ</t>
  </si>
  <si>
    <t>Identitas Prodi</t>
  </si>
  <si>
    <t>Pendidikan Bahasa Bali (D3)</t>
  </si>
  <si>
    <t>PBB</t>
  </si>
  <si>
    <t>Desain Komunikasi Visual (D3)</t>
  </si>
  <si>
    <t>DKV</t>
  </si>
  <si>
    <t>Pendidikan Bahasa dan Sastra Indonesia</t>
  </si>
  <si>
    <t>IND</t>
  </si>
  <si>
    <t>Pendidikan Bahasa Inggris</t>
  </si>
  <si>
    <t>ING</t>
  </si>
  <si>
    <t>Pendidikan Seni Rupa</t>
  </si>
  <si>
    <t>PSR</t>
  </si>
  <si>
    <t>Pendidikan Bahasa Bali</t>
  </si>
  <si>
    <t>BLI</t>
  </si>
  <si>
    <t>Pendidikan Bahasa Jepang</t>
  </si>
  <si>
    <t>JPG</t>
  </si>
  <si>
    <t>Analis Kimia</t>
  </si>
  <si>
    <t>KIA</t>
  </si>
  <si>
    <t>Budidaya Kelautan</t>
  </si>
  <si>
    <t>BKL</t>
  </si>
  <si>
    <t>Pendidikan Matematika</t>
  </si>
  <si>
    <t>MAT</t>
  </si>
  <si>
    <t>Pendidikan Fisika</t>
  </si>
  <si>
    <t>FIS</t>
  </si>
  <si>
    <t>Pendidikan Kimia</t>
  </si>
  <si>
    <t>KIM</t>
  </si>
  <si>
    <t>Pendidikan Biologi</t>
  </si>
  <si>
    <t>BIO</t>
  </si>
  <si>
    <t>Kimia</t>
  </si>
  <si>
    <t>MIA</t>
  </si>
  <si>
    <t>Biologi</t>
  </si>
  <si>
    <t>MBB</t>
  </si>
  <si>
    <t>Matematika</t>
  </si>
  <si>
    <t>MMM</t>
  </si>
  <si>
    <t>Akuakultur</t>
  </si>
  <si>
    <t>KUL</t>
  </si>
  <si>
    <t>Pendidikan IPA</t>
  </si>
  <si>
    <t>IPA</t>
  </si>
  <si>
    <t>Pendidikan Matematika (S2)</t>
  </si>
  <si>
    <t>PMT</t>
  </si>
  <si>
    <t>Pendidikan IPA (S2)</t>
  </si>
  <si>
    <t>PIA</t>
  </si>
  <si>
    <t>Perpustakaan (D3)</t>
  </si>
  <si>
    <t>PUS</t>
  </si>
  <si>
    <t>Survey dan Pemetaan (D3)</t>
  </si>
  <si>
    <t>SUP</t>
  </si>
  <si>
    <t>Pendidikan Sejarah</t>
  </si>
  <si>
    <t>SEJ</t>
  </si>
  <si>
    <t>Pendidikan Geografi</t>
  </si>
  <si>
    <t>GEO</t>
  </si>
  <si>
    <t>Pendidikan Pancasila dan Kewarganegaraan</t>
  </si>
  <si>
    <t>PKN</t>
  </si>
  <si>
    <t>Pendidikan Sosiologi</t>
  </si>
  <si>
    <t>SOS</t>
  </si>
  <si>
    <t>Ilmu Hukum</t>
  </si>
  <si>
    <t>a.</t>
  </si>
  <si>
    <t>HKM</t>
  </si>
  <si>
    <t>Manajemen Informatika</t>
  </si>
  <si>
    <t>INF</t>
  </si>
  <si>
    <t>Teknik Elektronika</t>
  </si>
  <si>
    <t>ELE</t>
  </si>
  <si>
    <t>Boga Perhotelan</t>
  </si>
  <si>
    <t>BPH</t>
  </si>
  <si>
    <t>Nama Prodi</t>
  </si>
  <si>
    <t>Pendidikan Kesejahteraan Keluarga</t>
  </si>
  <si>
    <t>PKK</t>
  </si>
  <si>
    <t>Pendidikan Teknik Informatika</t>
  </si>
  <si>
    <t>TIK</t>
  </si>
  <si>
    <t>Pendidikan Teknik Elektro</t>
  </si>
  <si>
    <t>PTE</t>
  </si>
  <si>
    <t>Pendidikan Teknik Mesin</t>
  </si>
  <si>
    <t>PTM</t>
  </si>
  <si>
    <t>Sistem Informasi</t>
  </si>
  <si>
    <t>SIF</t>
  </si>
  <si>
    <t>Ilmu Komputer</t>
  </si>
  <si>
    <t>KOM</t>
  </si>
  <si>
    <t>Pendidikan Vokasional Seni Kuliner</t>
  </si>
  <si>
    <t>VSK</t>
  </si>
  <si>
    <t>:</t>
  </si>
  <si>
    <t>Pelatihan Olahraga Pariwisata</t>
  </si>
  <si>
    <t>POP</t>
  </si>
  <si>
    <t>Kebidanan (D3)</t>
  </si>
  <si>
    <t>KBD</t>
  </si>
  <si>
    <t>Pendidikan Jasmani Kesehatan dan Rekreasi</t>
  </si>
  <si>
    <t>JAS</t>
  </si>
  <si>
    <t>Pendidikan Kepelatihan Olahraga</t>
  </si>
  <si>
    <t>PKO</t>
  </si>
  <si>
    <t>Ilmu Keolahragaan</t>
  </si>
  <si>
    <t>IKO</t>
  </si>
  <si>
    <t>Penelitian dan Evaluasi Pendidikan</t>
  </si>
  <si>
    <t>PEP</t>
  </si>
  <si>
    <t>Pendidikan Bahasa</t>
  </si>
  <si>
    <t>BHS</t>
  </si>
  <si>
    <t>Administrasi Pendidikan</t>
  </si>
  <si>
    <t>APD</t>
  </si>
  <si>
    <t>Pendidikan Dasar</t>
  </si>
  <si>
    <t>PDS</t>
  </si>
  <si>
    <t>Teknologi Pembelajaran</t>
  </si>
  <si>
    <t>TPB</t>
  </si>
  <si>
    <t>Pendidikan Bahasa Inggris (S2)</t>
  </si>
  <si>
    <t>PBI</t>
  </si>
  <si>
    <t>Pendidikan IPS (S2)</t>
  </si>
  <si>
    <t>IPS</t>
  </si>
  <si>
    <t>Ilmu Komputer (S2)</t>
  </si>
  <si>
    <t>ILK</t>
  </si>
  <si>
    <t>Bimbingan Konseling (S2)</t>
  </si>
  <si>
    <t>BDK</t>
  </si>
  <si>
    <t>Pendidikan Olahraga (S2)</t>
  </si>
  <si>
    <t>POR</t>
  </si>
  <si>
    <t>Pendidikan Bahasa (S3)</t>
  </si>
  <si>
    <t>PBS</t>
  </si>
  <si>
    <t>Pendidikan Dasar (S3)</t>
  </si>
  <si>
    <t>PDR</t>
  </si>
  <si>
    <t>Ilmu Pendidikan (S3)</t>
  </si>
  <si>
    <t>IPD</t>
  </si>
  <si>
    <t>Akuntansi (D3)</t>
  </si>
  <si>
    <t>AKN</t>
  </si>
  <si>
    <t>Perhotelan</t>
  </si>
  <si>
    <t>HOT</t>
  </si>
  <si>
    <t>Pendidikan Ekonomi</t>
  </si>
  <si>
    <t>EKO</t>
  </si>
  <si>
    <t>Manajemen</t>
  </si>
  <si>
    <t>MNJ</t>
  </si>
  <si>
    <t>Akuntansi (S1)</t>
  </si>
  <si>
    <t>AKS</t>
  </si>
  <si>
    <t>Kedokteran</t>
  </si>
  <si>
    <t>DTS</t>
  </si>
  <si>
    <t>b.</t>
  </si>
  <si>
    <t>Izin Pendirian</t>
  </si>
  <si>
    <t>c.</t>
  </si>
  <si>
    <t>Status Akreditasi</t>
  </si>
  <si>
    <t>d.</t>
  </si>
  <si>
    <t>Visi Prodi</t>
  </si>
  <si>
    <t>e.</t>
  </si>
  <si>
    <t>Misi Prodi</t>
  </si>
  <si>
    <t>III.</t>
  </si>
  <si>
    <t>II.</t>
  </si>
  <si>
    <t>Capaian Pembelajaran Lulusan (CPL) Prodi</t>
  </si>
  <si>
    <t>No.</t>
  </si>
  <si>
    <t>CPL</t>
  </si>
  <si>
    <t>Profil Lulusan</t>
  </si>
  <si>
    <t>No</t>
  </si>
  <si>
    <t>Nama Profil</t>
  </si>
  <si>
    <t>CPL Sikap (S)</t>
  </si>
  <si>
    <t>S1</t>
  </si>
  <si>
    <t>S2</t>
  </si>
  <si>
    <t>S3</t>
  </si>
  <si>
    <t>CPL Pengetahuan (P)</t>
  </si>
  <si>
    <t>f.</t>
  </si>
  <si>
    <t>P1</t>
  </si>
  <si>
    <t>P2</t>
  </si>
  <si>
    <t>P3</t>
  </si>
  <si>
    <t>Tujuan Prodi</t>
  </si>
  <si>
    <t>CPL Keterampilan Umum (KU)</t>
  </si>
  <si>
    <t>KU1</t>
  </si>
  <si>
    <t>KU2</t>
  </si>
  <si>
    <t>KU3</t>
  </si>
  <si>
    <t>CPL Keterampilan Khusus (KK)</t>
  </si>
  <si>
    <t>KK1</t>
  </si>
  <si>
    <t>KK2</t>
  </si>
  <si>
    <t>KK3</t>
  </si>
  <si>
    <t>DAFTAR MATAKULIAH KURIKULUM 2019</t>
  </si>
  <si>
    <t>Summary</t>
  </si>
  <si>
    <t>Banyak Mata Kuliah yang Ditawarkan</t>
  </si>
  <si>
    <t>Kode Prodi</t>
  </si>
  <si>
    <t>MPK</t>
  </si>
  <si>
    <t>Iptek Pendukung</t>
  </si>
  <si>
    <t>Inti Keilmuan</t>
  </si>
  <si>
    <t>Penciri</t>
  </si>
  <si>
    <t>Status Dokumen</t>
  </si>
  <si>
    <t>Semester</t>
  </si>
  <si>
    <t>No Urut</t>
  </si>
  <si>
    <t>Kode MK</t>
  </si>
  <si>
    <t>Nama Matakuliah</t>
  </si>
  <si>
    <t>Bobot SKS</t>
  </si>
  <si>
    <t>SKS</t>
  </si>
  <si>
    <t>Kode MK Prasyarat (pisahkan dengan koma)</t>
  </si>
  <si>
    <t>Ditawarkan Lintas Prodi?</t>
  </si>
  <si>
    <t>Kuota mhs per kelas</t>
  </si>
  <si>
    <t>CPL prodi yang menjadi muatan matakuliah (Tuliskan kode CPL)</t>
  </si>
  <si>
    <t>Tatap Muka</t>
  </si>
  <si>
    <t>Praktikum</t>
  </si>
  <si>
    <t xml:space="preserve">Praktik Lapangan </t>
  </si>
  <si>
    <t>Simulasi</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</si>
  <si>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</si>
  <si>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</si>
  <si>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</si>
  <si>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</si>
  <si>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</si>
  <si>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</si>
  <si>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</si>
  <si>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</si>
  <si>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</si>
  <si>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</si>
  <si>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</si>
  <si>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</si>
  <si>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</si>
  <si>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</si>
  <si>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</si>
  <si>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</si>
  <si>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</si>
  <si>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</si>
  <si>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</si>
  <si>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</si>
  <si>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</si>
  <si>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</si>
  <si>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</si>
  <si>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</si>
  <si>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</si>
  <si>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Total</t>
  </si>
  <si>
    <t>pilih salah satu</t>
  </si>
  <si>
    <t xml:space="preserve">PRODI DI LINGKUNGAN UNDIKSHA </t>
  </si>
  <si>
    <t>FORMAT LAPORAN HASIL REVISI KURIKULUM  2019</t>
  </si>
  <si>
    <t>Jenis Matakuliah (Pilih Salah Satu, isi tanda (V)</t>
  </si>
  <si>
    <t>Analisis Kimia (D4)</t>
  </si>
  <si>
    <t>Agribisnis Perikanan (D4)</t>
  </si>
  <si>
    <t>Akuntasi Sektor Publik (D4)</t>
  </si>
  <si>
    <t>Perhotelan (D4)</t>
  </si>
  <si>
    <t>Teknologi Rekayasa Perangkat Lunak (D4)</t>
  </si>
  <si>
    <t>Teknologi Rekayasa Sistem Elektronika (D4)</t>
  </si>
  <si>
    <t>Bahasa Inggris Terapan (D4)</t>
  </si>
  <si>
    <t>Desain Komunikasi Visual (D4)</t>
  </si>
  <si>
    <t>Kebidanan (D4)</t>
  </si>
  <si>
    <t>ANK</t>
  </si>
  <si>
    <t>AGP</t>
  </si>
  <si>
    <t>ASP</t>
  </si>
  <si>
    <t>PHT</t>
  </si>
  <si>
    <t>RPL</t>
  </si>
  <si>
    <t>RSE</t>
  </si>
  <si>
    <t>BIT</t>
  </si>
  <si>
    <t>DKL</t>
  </si>
  <si>
    <t>BID</t>
  </si>
  <si>
    <t>versi</t>
  </si>
  <si>
    <t>tanggal</t>
  </si>
  <si>
    <t>keterangan</t>
  </si>
  <si>
    <t>pic</t>
  </si>
  <si>
    <t>29 Mei 2019</t>
  </si>
  <si>
    <t>Inisialisasi dokumen</t>
  </si>
  <si>
    <t>pasek, resika</t>
  </si>
  <si>
    <t>resika</t>
  </si>
  <si>
    <t>catatan versi dokumen</t>
  </si>
  <si>
    <t>tambahan pilihan prodi D4, tambahan validasi V(kapital pada smstr 1, berlaku semua smstr)</t>
  </si>
  <si>
    <t>Agama</t>
  </si>
  <si>
    <t>Pancasila</t>
  </si>
  <si>
    <t>Lintas Prodi</t>
  </si>
  <si>
    <t>Total SKS</t>
  </si>
  <si>
    <t>Nama Matakuliah yang dibakukan</t>
  </si>
  <si>
    <t>30 Mei 2019</t>
  </si>
  <si>
    <t>31 Mei 2019</t>
  </si>
  <si>
    <t>Pendidikan Kewarganegaraan</t>
  </si>
  <si>
    <t>Bahasa Indonesia</t>
  </si>
  <si>
    <t>Skripsi</t>
  </si>
  <si>
    <t>Tugas Akhir</t>
  </si>
  <si>
    <t>untuk S1</t>
  </si>
  <si>
    <t>untuk Vokasi</t>
  </si>
  <si>
    <t>Keterangan</t>
  </si>
  <si>
    <t>Semua</t>
  </si>
  <si>
    <t xml:space="preserve">Penambahan catatan MK Baku, </t>
  </si>
  <si>
    <t>Petunjuk</t>
  </si>
  <si>
    <t>Pada Identitas Prodi, pilih nama prodi maka kode matakuliah sheet pada sheet kurikulum otomatis terisi</t>
  </si>
  <si>
    <t>Mohon melihat nama matakuliah yang sudah dibakukan pada sheet Nama MK Baku</t>
  </si>
  <si>
    <t xml:space="preserve">Ditawarkan Lintas Prodi? (isi tanda V) </t>
  </si>
  <si>
    <t>Pada sheet Struktur Kurikulum, Bobot SKS otomatis terisi</t>
  </si>
  <si>
    <t>Bagian dibawah ini diisi jika ada matakuliah pilihan</t>
  </si>
  <si>
    <t>Kelompok Pilihan 1</t>
  </si>
  <si>
    <t>Setiap mahasiswa wajib mengambil berapa MK dari daftar MK Berikut?</t>
  </si>
  <si>
    <t>Nama MK</t>
  </si>
  <si>
    <t>Kelompok Pilihan 2</t>
  </si>
  <si>
    <t xml:space="preserve"> SKS Mahasiswa (jum MK di ambil X bobot sks)</t>
  </si>
  <si>
    <t>Kelompok Pilihan 3</t>
  </si>
  <si>
    <t>Kelompok Pilihan 4</t>
  </si>
  <si>
    <t>Kelompok Pilihan 5</t>
  </si>
  <si>
    <t>Kelompok Pilihan 6</t>
  </si>
  <si>
    <t>Kelompok Pilihan 7</t>
  </si>
  <si>
    <t>Kelompok Pilihan 8</t>
  </si>
  <si>
    <t>Kelompok Pilihan 9</t>
  </si>
  <si>
    <t>Kelompok Pilihan 10</t>
  </si>
  <si>
    <t>Termasuk Matakuliah Pilihan? (isi V jika Ya)</t>
  </si>
  <si>
    <t>Total SKS diluar MK Pilihan :</t>
  </si>
  <si>
    <t>Pada sheet Struktur Kurikulum, Silakan diisi konfigurasi matakuliah pilihan (jika ada) mulai pada baris 266</t>
  </si>
  <si>
    <t>Pada sheet Struktur Kurikulum, hanya perlu diisi pada cell warna putih</t>
  </si>
  <si>
    <t>Jika matakuliah ditawarkan merupakan matakuliah yang bisa diambil oleh prodi lain (lintas prodi), silakan isi tanda # pada akhir nama matakuliah, contoh : datamining#</t>
  </si>
  <si>
    <t>Kelompok Sama</t>
  </si>
  <si>
    <t>Kelompok sama : diisi nomor yang sama dengan matakuliah lain jika matakuliah tersebut harus diambil bersamaan</t>
  </si>
  <si>
    <t>Penambahan matakuliah pilihan</t>
  </si>
  <si>
    <t>Isi data berurutan dari Identitas Prodi sampai Struktur Kurikulum</t>
  </si>
  <si>
    <t>Setiap satu kelompok pilihan, berarti mahasiswa diwajibkan memilih x dari daftar mk tersebut</t>
  </si>
  <si>
    <t>C</t>
  </si>
  <si>
    <t>Menjadi Program Studi Yang Unggul Dalam Mengembangkan Ilmu Akuakultur Berlandaskan Falsafah Tri Hita Karana Di Asia Tahun 2045</t>
  </si>
  <si>
    <t>Melaksanakan pendidikan dan pengajaran di bidang akuakultur yang bermartabat untuk menghasilkan sumber daya manusia yang kompetitif, kolaboratif, dan berkarakter.</t>
  </si>
  <si>
    <t>Menyelenggarakan penelitian dibidang akuakultur yang kompetitif, kolaboratif, dan inovatif untuk pengembangan dan penerapan ilmu pengetahuan dan teknologi</t>
  </si>
  <si>
    <t>Menyelenggarakan pengabdian kepada masyarakat dibidang akuakultur yang kompetitif, kolaboratif, akomodatif, dan inovatif.</t>
  </si>
  <si>
    <t>Menghasilkan lulusan yang kompeten, berjiwa wirausaha dan dapat bekerjasama dengan berbagai pihak, serta mampu memberikan kontribusi dalam pengembangan Akuakultur ramah lingkungan berbasis konservasi dan minawisata guna mendukung pencapaian Sustainable Development Goals</t>
  </si>
  <si>
    <t>Menghasilkan karya-karya penelitian yang inovatif, aplikatif dan responsif terhadap permasalahan masyarakat, bangsa, dan negara.</t>
  </si>
  <si>
    <t>Menghasilkan karya-karya pengabdian kepada masyarakat yang mampu meningkatkan kemandirian dan kesejahteraan masyarakat.</t>
  </si>
  <si>
    <t>Menghasilkan kerja sama dengan perguruan tinggi, instansi/lembaga, dunia usaha dan industri di dalam negeri maupun di luar negeri.</t>
  </si>
  <si>
    <t>Lulusan Akuakultur bisa menjadi pengusaha bidang perikanan dan kelautan</t>
  </si>
  <si>
    <t>Lulusan Akuakultur bisa menjadi manajer pengelola aktivitas perikanan dan kelautan</t>
  </si>
  <si>
    <t>Lulusan Akuakultur bisa menjadi Konsultan Profesional bidang perikanan dan kelautan</t>
  </si>
  <si>
    <t>Konsultan Perikanan dan Kelautan</t>
  </si>
  <si>
    <t>Manajer Usaha Perikanan dan Kelautan</t>
  </si>
  <si>
    <t>Pelaku Usaha Perikanan dan Kelautan</t>
  </si>
  <si>
    <t>Lulusan Akuakultur bisa menjadi tenaga ahli bidang Perikanan dan Kelautan</t>
  </si>
  <si>
    <t>Tenaga Ahli Perikanan dan Kelautan</t>
  </si>
  <si>
    <t>Lulusan Akuakultur bisa menjadi peneliti profesional pada semua bidang riset perikanan dan kelautan, minawisata dan akuakultur untuk konservasi</t>
  </si>
  <si>
    <t>S4</t>
  </si>
  <si>
    <t>S5</t>
  </si>
  <si>
    <t>S6</t>
  </si>
  <si>
    <t>S7</t>
  </si>
  <si>
    <t>S8</t>
  </si>
  <si>
    <t>S9</t>
  </si>
  <si>
    <t>S10</t>
  </si>
  <si>
    <t>bertakwa  kepada  Tuhan  Yang  Maha  Esa  dan  mampu  menunjukkan sikap religius;</t>
  </si>
  <si>
    <t>menjunjung   tinggi   nilai   kemanusiaan   dalam   menjalankan   tugas berdasarkan agama,moral, dan etika;</t>
  </si>
  <si>
    <t>berkontribusi dalam peningkatan mutu kehidupan bermasyarakat, berbangsa, bernegara, dan kemajuan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</si>
  <si>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</si>
  <si>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</si>
  <si>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</si>
  <si>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</si>
  <si>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</si>
  <si>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 dan</t>
  </si>
  <si>
    <t>menginternalisasi      semangat      kemandirian,      kejuangan,      dan kewirausahaan</t>
  </si>
  <si>
    <t>P4</t>
  </si>
  <si>
    <t>P5</t>
  </si>
  <si>
    <t>P6</t>
  </si>
  <si>
    <t>P7</t>
  </si>
  <si>
    <t>P8</t>
  </si>
  <si>
    <t>P9</t>
  </si>
  <si>
    <t>P10</t>
  </si>
  <si>
    <t>Menguasai konsep dasar teori dan memiliki kemampuan profesional dalam bidang budidaya perikanan tawar.</t>
  </si>
  <si>
    <t>Menguasai konsep, prinsip, dan aplikasi berbagai pendekatan dalam bidang budidaya perikanan tawar.</t>
  </si>
  <si>
    <t>Menguasai konsep dasar teori dan memiliki kemampuan profesional dalam bidang budidaya perikanan laut.</t>
  </si>
  <si>
    <t>Menguasai konsep, prinsip, dan aplikasi berbagai pendekatan dalam bidang budidaya perikanan laut.</t>
  </si>
  <si>
    <t>Menguasai konsep dan prinsip-prinsip keselamatan dan kesehatan kerja (K3)</t>
  </si>
  <si>
    <t>Mampu mengikuti perkembangan teknologi dalam bidang akuakultur</t>
  </si>
  <si>
    <t>Menguasai konsep dasar dan prinsip-prinsip enterpreunership akuakultur</t>
  </si>
  <si>
    <t>Mampu menguasai konsep akuakultur yang ramah lingkungan</t>
  </si>
  <si>
    <t>mampu menguasai konsep dan prinsip minawisata</t>
  </si>
  <si>
    <t>Menguasai konsep dan prinsip-prinsip peran akuakultur dalam konservasi</t>
  </si>
  <si>
    <t>KU4</t>
  </si>
  <si>
    <t>KU5</t>
  </si>
  <si>
    <t>KU6</t>
  </si>
  <si>
    <t>KU7</t>
  </si>
  <si>
    <t>KU8</t>
  </si>
  <si>
    <t>KU9</t>
  </si>
  <si>
    <t>KU10</t>
  </si>
  <si>
    <t>Mampu menerapkan pemikian logis, kritis, inovatif, bermutu, dan terukur dalam melakukan pekerjaan yang spesifik di bidang keahliannya serta sesuai dengan standar kompetensi kerja bidang budidaya perikanan</t>
  </si>
  <si>
    <t>Mampu menerapkan pemikian logis, kritis, inovatif, bermutu, dan terukur dalam melakukan pekerjaan yang spesifik di bidang keahliannya serta sesuai dengan standar kompetensi kerja bidang agribisnis perikanan</t>
  </si>
  <si>
    <t>Mampu menunjukkan kinerja mandiri, bermutu dan terukur</t>
  </si>
  <si>
    <t>Mampu menyusun hasil kajian tersebut di atas dalam bentuk kertas kerja, spesifikasi desain, atau esai seni, dan mengunggahnya dalam laman perguruan tinggi</t>
  </si>
  <si>
    <t>Mampu mengkaji kasus penerapan ilmu pengetahuan dan teknologi yang memperhatikan dan menerapkan nilai humaniora sesuai dengan bidang keahliannya dalam rangka menghasilkan prototype, prosedur baku, desain atau karya seni, menyusun hasil kajiannya dalam bentuk kertas kerja, spesifikasi desain, atau esai seni, dan mengunggahnya dalam laman perguruan tinggi</t>
  </si>
  <si>
    <t>Mampu mengambil keputusan secara tepat berdasarkan prosedur baku, spesifikasi desain, persyaratan keselamatan dan keamanan kerja dalam melakukan supervisi dan evaluasi pada pekerjaannya</t>
  </si>
  <si>
    <t>Mampu memelihara dan mengembangkan jaringan kerja sama dan hasil kerja sama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</si>
  <si>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</si>
  <si>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</si>
  <si>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</si>
  <si>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KK4</t>
  </si>
  <si>
    <t>KK5</t>
  </si>
  <si>
    <t>KK6</t>
  </si>
  <si>
    <t>KK7</t>
  </si>
  <si>
    <t>Terampil dalam budidaya air tawar</t>
  </si>
  <si>
    <t>Terampil dalam budidaya air laut</t>
  </si>
  <si>
    <t>Terampil dalam budidaya air payau</t>
  </si>
  <si>
    <t>Terampil dalam mengelola manajemen budidaya yang ramah lingkungan</t>
  </si>
  <si>
    <t>Terampil dalam menyusun dan mengelola kegiatan minawisata</t>
  </si>
  <si>
    <t>Terampil dalam mengembangkan minawisata</t>
  </si>
  <si>
    <t>Terampil dalam menggunakan prinsip-prinsip akuakultur dalam kegiatan konservasi</t>
  </si>
  <si>
    <t>Pendidikan Pancasila</t>
  </si>
  <si>
    <t>Pengantar Ilmu Perikanan</t>
  </si>
  <si>
    <t>THK</t>
  </si>
  <si>
    <t>Biologi Perikanan</t>
  </si>
  <si>
    <t>Avertebrata Air</t>
  </si>
  <si>
    <t xml:space="preserve">Ikhtiologi </t>
  </si>
  <si>
    <t xml:space="preserve">Penyakit Ikan </t>
  </si>
  <si>
    <t>Fisiologi Organisme Air</t>
  </si>
  <si>
    <t>Genetika dan Pemuliaan Perikanan</t>
  </si>
  <si>
    <t>Rekayasa Teknik Akuakultur</t>
  </si>
  <si>
    <t>Bioteknologi Budidaya Perikanan</t>
  </si>
  <si>
    <t xml:space="preserve">Nutrisi Ikan </t>
  </si>
  <si>
    <t>Reproduksi Organisme Air</t>
  </si>
  <si>
    <t>Statistika</t>
  </si>
  <si>
    <t>Manajemen Kualitas Air</t>
  </si>
  <si>
    <t>Manajemen dan Kewirausahaan</t>
  </si>
  <si>
    <t>Metodologi Penelitian</t>
  </si>
  <si>
    <t>Teknologi Pakan Ikan</t>
  </si>
  <si>
    <t>Teknik Pembenihan Komoditas Budidaya</t>
  </si>
  <si>
    <t>Teknik Produksi Pakan Alami</t>
  </si>
  <si>
    <t>KKN</t>
  </si>
  <si>
    <t>Manajemen Akuakultur</t>
  </si>
  <si>
    <t>Pengembangan Budidaya Perairan</t>
  </si>
  <si>
    <t>Teknik Pembesaran Komoditas Budidaya</t>
  </si>
  <si>
    <t>Penyuluhan Perikanan</t>
  </si>
  <si>
    <t>Praktik Kerja Lapangan (PKL)</t>
  </si>
  <si>
    <t>V</t>
  </si>
  <si>
    <t>S1, S2, S3, S4, S5, S6, S7, S8, S9, S10</t>
  </si>
  <si>
    <t>S1, S2, S3, S4, S5, S6, S7, S8, S9, S11</t>
  </si>
  <si>
    <t>P1, P2, P3, P4, P5, P6, P7, P8, P9, P10, KU1, KU2, KU3, KU4, KU5, KU6, KU7, KU8, KU9, KU10</t>
  </si>
  <si>
    <t>P4, KU1, KU2, KU3, KU4, KU5, KU6, KU7, KU8, KU9, KU10</t>
  </si>
  <si>
    <t>P3, P4, P5, P6, P7, KU1, KU2, KU3, KU4, KU5, KU6, KU7, KU8, KU9, KU10</t>
  </si>
  <si>
    <t>P1, P2, P3, P4, P6, P7, P8, P10, KU1, KU2, KU3, KU4, KU5, KU6, KU7, KU8, KU9, KU10</t>
  </si>
  <si>
    <t>P1, P2, P3, P4, P6, P7, P8, P10, KU1, KU2, KU3, KU4, KU5, KU6, KU7, KU8, KU9, KU10, KK1. KK2, KK3</t>
  </si>
  <si>
    <t>P7, P8, P10, KU1, KU2, KU3, KU4, KU5, KU6, KU7, KU8, KU9, KU10, KK4, KK5, KK6, KK7</t>
  </si>
  <si>
    <t>S1, S2, S3, S4, S5, S6, S7, S8, S9, S10, KU1, KU2, KU3, KU4, KU5, KU6, KU7, KU8, KU9, KU10</t>
  </si>
  <si>
    <t>KU1, KU2, KU3, KU4, KU5, KU6, KU7, KU8, KU9, KU10</t>
  </si>
  <si>
    <t>P1, P2, P3, P4, P6, P7, P8, KU1, KU2, KU3, KU4, KU5, KU6, KU7, KU8, KU9, KU10, KK1. KK2, KK3</t>
  </si>
  <si>
    <t>P1, P2, P3, P4, P5, P6, P7, P8, P9, P10, KU1, KU2, KU3, KU4, KU5, KU6, KU7, KU8, KU9, KU10, KK1. KK2, KK3</t>
  </si>
  <si>
    <t>P3, P4, P5, P6, P7, P8, P9, P10, KU1, KU2, KU3, KU4, KU5, KU6, KU7, KU8, KU9, KU10, KK2</t>
  </si>
  <si>
    <t>S2, S3, S4, S5, S6, S7, S8, S9, S10</t>
  </si>
  <si>
    <t>P1, P2, P3, P4, P5, P6, P7, P8, P9, P10, KU1, KU2, KU3, KU4, KU5, KU6, KU7, KU8, KU9, KU10, KK1, KK2, KK3, KK4, KK5, KK6, KK7</t>
  </si>
  <si>
    <t>SK. KEMENRISTEKDIKTI No: 399/KPT/I/2017</t>
  </si>
  <si>
    <t>Penyuluh bidang Perikanan dan Kelautan</t>
  </si>
  <si>
    <t>Lulusan Akuakultur bisa menjadi penyuluh profesional bidang perikanan dan kelautan</t>
  </si>
  <si>
    <t>Ekologi Perairan Tropis</t>
  </si>
  <si>
    <t>KK1, KK2, KK3, KK4, KK5, KK6, KK7</t>
  </si>
  <si>
    <t xml:space="preserve"> </t>
  </si>
  <si>
    <t>Biokimia</t>
  </si>
  <si>
    <t>Biologi Laut</t>
  </si>
  <si>
    <t>Pengantar Oseanografi</t>
  </si>
  <si>
    <t>Mikrobiologi Perairan</t>
  </si>
  <si>
    <t>Limnologi</t>
  </si>
  <si>
    <t>Teknik Budidaya Rumput Laut</t>
  </si>
  <si>
    <t>Teknologi Pasca Panen</t>
  </si>
  <si>
    <t>Ekonomi Sumberdaya Perairan</t>
  </si>
  <si>
    <t>Agama Konghucu</t>
  </si>
  <si>
    <t>Agama Budha</t>
  </si>
  <si>
    <t>Agama Kristen Protestan</t>
  </si>
  <si>
    <t>Agama Islam</t>
  </si>
  <si>
    <t>Agama Hindu</t>
  </si>
  <si>
    <t>Agama Kristen Katolik</t>
  </si>
  <si>
    <t>Selam Ilmiah#</t>
  </si>
  <si>
    <t>Minawisata#</t>
  </si>
  <si>
    <t>Akuaskap dan Akuaponik#</t>
  </si>
  <si>
    <t>Intergrated Multi Trophic Aquaculture#</t>
  </si>
  <si>
    <t>Fisiologi Tingkah Laku Larva*</t>
  </si>
  <si>
    <t>Konservasi Sumberdaya Perairan#</t>
  </si>
  <si>
    <t>Monitoring dan Evaluasi Lingkungan Perairan</t>
  </si>
  <si>
    <t>Dasar-Dasar Budidaya Perairan#</t>
  </si>
  <si>
    <t>Imunologi*</t>
  </si>
  <si>
    <t>Lintas Prodi I/TIK</t>
  </si>
  <si>
    <t>Teknik Budidaya Karang Hias*</t>
  </si>
  <si>
    <t>Teknik Budidaya Molusca dan Arthropoda*</t>
  </si>
  <si>
    <t xml:space="preserve">Seminar </t>
  </si>
  <si>
    <t>Filsafat Ilmu</t>
  </si>
  <si>
    <t>Bekerjasama dengan berbagai pihak dalam pengembangan hasil riset dan pengabdian bidang akuakultur.</t>
  </si>
  <si>
    <t>Peneliti muda Perikanan dan Kelautan</t>
  </si>
  <si>
    <t>Lintas Prodi II/English Conversation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</si>
</sst>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sz val="11"/>
      <color rgb="FF000000"/>
      <name val="Arial"/>
      <family val="2"/>
    </font>
    <font>
      <b/>
      <sz val="12"/>
      <color rgb="FF000000"/>
      <name val="Arial"/>
      <family val="2"/>
    </font>
    <font>
      <sz val="11"/>
      <color rgb="FF000000"/>
      <name val="Calibri"/>
      <family val="2"/>
    </font>
    <font>
      <b/>
      <sz val="12"/>
      <color rgb="FF0070C0"/>
      <name val="Arial"/>
      <family val="2"/>
    </font>
    <font>
      <sz val="10"/>
      <name val="Arial"/>
      <family val="2"/>
    </font>
    <font>
      <sz val="12"/>
      <color rgb="FF000000"/>
      <name val="Arial"/>
      <family val="2"/>
    </font>
    <font>
      <b/>
      <sz val="12"/>
      <name val="Arial"/>
      <family val="2"/>
    </font>
    <font>
      <sz val="10"/>
      <color rgb="FF000000"/>
      <name val="Arial"/>
      <family val="2"/>
    </font>
    <font>
      <b/>
      <sz val="12"/>
      <color rgb="FFFFFFFF"/>
      <name val="Arial"/>
      <family val="2"/>
    </font>
    <font>
      <sz val="12"/>
      <name val="Arial"/>
      <family val="2"/>
    </font>
    <font>
      <b/>
      <sz val="12"/>
      <color rgb="FFFF0000"/>
      <name val="Arial"/>
      <family val="2"/>
    </font>
    <font>
      <sz val="11"/>
      <color rgb="FF000000"/>
      <name val="Times New Roman"/>
      <family val="1"/>
    </font>
    <font>
      <sz val="11"/>
      <color rgb="FF006100"/>
      <name val="Calibri"/>
      <family val="2"/>
      <scheme val="minor"/>
    </font>
    <font>
      <sz val="14"/>
      <color rgb="FF000000"/>
      <name val="Arial"/>
      <family val="2"/>
    </font>
    <font>
      <b/>
      <sz val="10"/>
      <color rgb="FF000000"/>
      <name val="Arial"/>
      <family val="2"/>
    </font>
    <font>
      <sz val="8"/>
      <name val="Arial"/>
      <family val="2"/>
    </font>
    <font>
      <sz val="12"/>
      <color theme="1"/>
      <name val="Arial"/>
      <family val="2"/>
    </font>
    <font>
      <sz val="11"/>
      <color theme="1"/>
      <name val="Arial"/>
      <family val="2"/>
    </font>
    <font>
      <i/>
      <sz val="12"/>
      <color theme="1"/>
      <name val="Arial"/>
      <family val="2"/>
    </font>
  </fonts>
  <fills count="20">
    <fill>
      <patternFill patternType="none"/>
    </fill>
    <fill>
      <patternFill patternType="gray125"/>
    </fill>
    <fill>
      <patternFill patternType="solid">
        <fgColor rgb="FFD9D9D9"/>
        <bgColor rgb="FFD9D9D9"/>
      </patternFill>
    </fill>
    <fill>
      <patternFill patternType="solid">
        <fgColor rgb="FF0000FF"/>
        <bgColor rgb="FF0000FF"/>
      </patternFill>
    </fill>
    <fill>
      <patternFill patternType="solid">
        <fgColor rgb="FFCFE2F3"/>
        <bgColor rgb="FFCFE2F3"/>
      </patternFill>
    </fill>
    <fill>
      <patternFill patternType="solid">
        <fgColor rgb="FFC9DAF8"/>
        <bgColor rgb="FFC9DAF8"/>
      </patternFill>
    </fill>
    <fill>
      <patternFill patternType="solid">
        <fgColor rgb="FFFFFFFF"/>
        <bgColor rgb="FFFFFFFF"/>
      </patternFill>
    </fill>
    <fill>
      <patternFill patternType="solid">
        <fgColor rgb="FFFFF2CC"/>
        <bgColor rgb="FFFFF2CC"/>
      </patternFill>
    </fill>
    <fill>
      <patternFill patternType="solid">
        <fgColor rgb="FFEFEFEF"/>
        <bgColor rgb="FFEFEFEF"/>
      </patternFill>
    </fill>
    <fill>
      <patternFill patternType="solid">
        <fgColor theme="5"/>
        <bgColor indexed="64"/>
      </patternFill>
    </fill>
    <fill>
      <patternFill patternType="solid">
        <fgColor rgb="FFFFC000"/>
        <bgColor indexed="64"/>
      </patternFill>
    </fill>
    <fill>
      <patternFill patternType="solid">
        <fgColor theme="7" tint="0.79998168889431442"/>
        <bgColor rgb="FFCFE2F3"/>
      </patternFill>
    </fill>
    <fill>
      <patternFill patternType="solid">
        <fgColor theme="0"/>
        <bgColor indexed="64"/>
      </patternFill>
    </fill>
    <fill>
      <patternFill patternType="solid">
        <fgColor theme="9" tint="0.59999389629810485"/>
        <bgColor indexed="64"/>
      </patternFill>
    </fill>
    <fill>
      <patternFill patternType="solid">
        <fgColor rgb="FFC6EFCE"/>
      </patternFill>
    </fill>
    <fill>
      <patternFill patternType="solid">
        <fgColor theme="6" tint="0.79998168889431442"/>
        <bgColor rgb="FFEFEFEF"/>
      </patternFill>
    </fill>
    <fill>
      <patternFill patternType="solid">
        <fgColor theme="6" tint="0.79998168889431442"/>
        <bgColor indexed="64"/>
      </patternFill>
    </fill>
    <fill>
      <patternFill patternType="solid">
        <fgColor theme="5"/>
        <bgColor rgb="FFC9DAF8"/>
      </patternFill>
    </fill>
    <fill>
      <patternFill patternType="solid">
        <fgColor theme="6" tint="0.79998168889431442"/>
        <bgColor rgb="FFCFE2F3"/>
      </patternFill>
    </fill>
    <fill>
      <patternFill patternType="solid">
        <fgColor theme="2"/>
        <bgColor indexed="64"/>
      </patternFill>
    </fill>
  </fills>
  <borders count="3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rgb="FF000000"/>
      </left>
      <right style="thin">
        <color rgb="FF000000"/>
      </right>
      <top style="thin">
        <color indexed="64"/>
      </top>
      <bottom style="thin">
        <color indexed="64"/>
      </bottom>
      <diagonal/>
    </border>
  </borders>
  <cellStyleXfs count="2">
    <xf numFmtId="0" fontId="0" fillId="0" borderId="0"/>
    <xf numFmtId="0" fontId="13" fillId="14" borderId="0" applyNumberFormat="0" applyBorder="0" applyAlignment="0" applyProtection="0"/>
  </cellStyleXfs>
  <cellXfs count="189">
    <xf numFmtId="0" fontId="0" fillId="0" borderId="0" xfId="0" applyFont="1" applyAlignment="1"/>
    <xf numFmtId="0" fontId="1" fillId="0" borderId="0" xfId="0" applyFont="1" applyAlignment="1"/>
    <xf numFmtId="0" fontId="3" fillId="0" borderId="0" xfId="0" applyFont="1" applyAlignment="1"/>
    <xf numFmtId="0" fontId="4" fillId="0" borderId="0" xfId="0" applyFont="1" applyAlignment="1">
      <alignment horizontal="center"/>
    </xf>
    <xf numFmtId="0" fontId="6" fillId="0" borderId="0" xfId="0" applyFont="1" applyAlignment="1"/>
    <xf numFmtId="0" fontId="6" fillId="0" borderId="2" xfId="0" applyFont="1" applyBorder="1" applyAlignment="1">
      <alignment horizontal="center" vertical="top"/>
    </xf>
    <xf numFmtId="0" fontId="6" fillId="0" borderId="3" xfId="0" applyFont="1" applyBorder="1" applyAlignment="1"/>
    <xf numFmtId="0" fontId="6" fillId="0" borderId="4" xfId="0" applyFont="1" applyBorder="1" applyAlignment="1">
      <alignment horizontal="center"/>
    </xf>
    <xf numFmtId="0" fontId="6" fillId="0" borderId="1" xfId="0" applyFont="1" applyBorder="1" applyAlignment="1"/>
    <xf numFmtId="0" fontId="6" fillId="0" borderId="5" xfId="0" applyFont="1" applyBorder="1" applyAlignment="1">
      <alignment horizontal="center"/>
    </xf>
    <xf numFmtId="0" fontId="6" fillId="0" borderId="1" xfId="0" applyFont="1" applyBorder="1" applyAlignment="1">
      <alignment vertical="top"/>
    </xf>
    <xf numFmtId="0" fontId="6" fillId="0" borderId="5" xfId="0" applyFont="1" applyBorder="1" applyAlignment="1">
      <alignment horizontal="center" vertical="top"/>
    </xf>
    <xf numFmtId="0" fontId="3" fillId="0" borderId="0" xfId="0" applyFont="1" applyAlignment="1"/>
    <xf numFmtId="0" fontId="2" fillId="2" borderId="2" xfId="0" applyFont="1" applyFill="1" applyBorder="1" applyAlignment="1"/>
    <xf numFmtId="0" fontId="2" fillId="2" borderId="2" xfId="0" applyFont="1" applyFill="1" applyBorder="1" applyAlignment="1">
      <alignment horizontal="center"/>
    </xf>
    <xf numFmtId="0" fontId="1" fillId="0" borderId="1" xfId="0" applyFont="1" applyBorder="1" applyAlignment="1">
      <alignment horizontal="center" vertical="top"/>
    </xf>
    <xf numFmtId="0" fontId="7" fillId="0" borderId="0" xfId="0" applyFont="1" applyAlignment="1"/>
    <xf numFmtId="0" fontId="7" fillId="0" borderId="0" xfId="0" applyFont="1"/>
    <xf numFmtId="0" fontId="7" fillId="0" borderId="0" xfId="0" applyFont="1" applyAlignment="1">
      <alignment horizontal="left"/>
    </xf>
    <xf numFmtId="0" fontId="7" fillId="6" borderId="0" xfId="0" applyFont="1" applyFill="1" applyAlignment="1">
      <alignment horizontal="left"/>
    </xf>
    <xf numFmtId="0" fontId="7" fillId="0" borderId="10" xfId="0" applyFont="1" applyBorder="1" applyAlignment="1">
      <alignment horizontal="left"/>
    </xf>
    <xf numFmtId="0" fontId="7" fillId="7" borderId="2" xfId="0" applyFont="1" applyFill="1" applyBorder="1" applyAlignment="1">
      <alignment horizontal="left"/>
    </xf>
    <xf numFmtId="0" fontId="7" fillId="0" borderId="2" xfId="0" applyFont="1" applyBorder="1" applyAlignment="1">
      <alignment horizontal="left"/>
    </xf>
    <xf numFmtId="0" fontId="7" fillId="0" borderId="0" xfId="0" applyFont="1" applyAlignment="1">
      <alignment horizontal="center"/>
    </xf>
    <xf numFmtId="0" fontId="10" fillId="4" borderId="3" xfId="0" applyFont="1" applyFill="1" applyBorder="1" applyAlignment="1">
      <alignment horizontal="center"/>
    </xf>
    <xf numFmtId="0" fontId="10" fillId="4" borderId="4" xfId="0" applyFont="1" applyFill="1" applyBorder="1"/>
    <xf numFmtId="0" fontId="10" fillId="5" borderId="4" xfId="0" applyFont="1" applyFill="1" applyBorder="1" applyAlignment="1">
      <alignment horizontal="center"/>
    </xf>
    <xf numFmtId="0" fontId="10" fillId="0" borderId="4" xfId="0" applyFont="1" applyBorder="1"/>
    <xf numFmtId="0" fontId="7" fillId="4" borderId="2" xfId="0" applyFont="1" applyFill="1" applyBorder="1" applyAlignment="1">
      <alignment horizontal="center"/>
    </xf>
    <xf numFmtId="0" fontId="10" fillId="0" borderId="2" xfId="0" applyFont="1" applyBorder="1"/>
    <xf numFmtId="0" fontId="7" fillId="8" borderId="2" xfId="0" applyFont="1" applyFill="1" applyBorder="1" applyAlignment="1">
      <alignment horizontal="center"/>
    </xf>
    <xf numFmtId="0" fontId="2" fillId="8" borderId="2" xfId="0" applyFont="1" applyFill="1" applyBorder="1" applyAlignment="1">
      <alignment horizontal="center"/>
    </xf>
    <xf numFmtId="0" fontId="7" fillId="8" borderId="2" xfId="0" applyFont="1" applyFill="1" applyBorder="1"/>
    <xf numFmtId="0" fontId="8" fillId="0" borderId="0" xfId="0" applyFont="1" applyAlignment="1"/>
    <xf numFmtId="0" fontId="4" fillId="0" borderId="0" xfId="0" applyFont="1" applyAlignment="1">
      <alignment horizontal="right"/>
    </xf>
    <xf numFmtId="0" fontId="4" fillId="0" borderId="0" xfId="0" applyFont="1" applyAlignment="1">
      <alignment horizontal="right" vertical="top"/>
    </xf>
    <xf numFmtId="0" fontId="7" fillId="11" borderId="2" xfId="0" applyFont="1" applyFill="1" applyBorder="1" applyAlignment="1"/>
    <xf numFmtId="0" fontId="6" fillId="0" borderId="2" xfId="0" applyFont="1" applyBorder="1" applyAlignment="1" applyProtection="1">
      <protection locked="0"/>
    </xf>
    <xf numFmtId="0" fontId="6" fillId="0" borderId="2" xfId="0" applyFont="1" applyBorder="1" applyAlignment="1" applyProtection="1">
      <alignment horizontal="center"/>
      <protection locked="0"/>
    </xf>
    <xf numFmtId="0" fontId="10" fillId="0" borderId="2" xfId="0" applyFont="1" applyBorder="1" applyProtection="1">
      <protection locked="0"/>
    </xf>
    <xf numFmtId="0" fontId="6" fillId="6" borderId="2" xfId="0" applyFont="1" applyFill="1" applyBorder="1" applyAlignment="1" applyProtection="1">
      <protection locked="0"/>
    </xf>
    <xf numFmtId="0" fontId="6" fillId="6" borderId="2" xfId="0" applyFont="1" applyFill="1" applyBorder="1" applyAlignment="1" applyProtection="1">
      <alignment horizontal="center"/>
      <protection locked="0"/>
    </xf>
    <xf numFmtId="0" fontId="10" fillId="0" borderId="2" xfId="0" applyFont="1" applyBorder="1" applyAlignment="1" applyProtection="1">
      <alignment horizontal="center"/>
      <protection locked="0"/>
    </xf>
    <xf numFmtId="0" fontId="0" fillId="0" borderId="0" xfId="0" applyFont="1" applyAlignment="1"/>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3" fillId="0" borderId="0" xfId="0" applyFont="1" applyFill="1" applyBorder="1" applyAlignment="1"/>
    <xf numFmtId="0" fontId="0" fillId="0" borderId="0" xfId="0" applyFont="1" applyAlignment="1">
      <alignment horizontal="center"/>
    </xf>
    <xf numFmtId="0" fontId="8" fillId="13" borderId="18" xfId="0" applyFont="1" applyFill="1" applyBorder="1" applyAlignment="1">
      <alignment horizontal="center"/>
    </xf>
    <xf numFmtId="0" fontId="8" fillId="13" borderId="18" xfId="0" applyFont="1" applyFill="1" applyBorder="1" applyAlignment="1"/>
    <xf numFmtId="0" fontId="0" fillId="0" borderId="18" xfId="0" applyFont="1" applyBorder="1" applyAlignment="1">
      <alignment horizontal="center" vertical="top"/>
    </xf>
    <xf numFmtId="0" fontId="8" fillId="0" borderId="18" xfId="0" applyFont="1" applyBorder="1" applyAlignment="1">
      <alignment vertical="top"/>
    </xf>
    <xf numFmtId="0" fontId="8" fillId="0" borderId="18" xfId="0" applyFont="1" applyBorder="1" applyAlignment="1">
      <alignment vertical="top" wrapText="1"/>
    </xf>
    <xf numFmtId="0" fontId="10" fillId="12" borderId="2" xfId="0" applyFont="1" applyFill="1" applyBorder="1" applyProtection="1">
      <protection locked="0"/>
    </xf>
    <xf numFmtId="0" fontId="0" fillId="0" borderId="0" xfId="0" applyFont="1" applyAlignment="1"/>
    <xf numFmtId="0" fontId="6" fillId="0" borderId="0" xfId="0" applyFont="1" applyAlignment="1"/>
    <xf numFmtId="0" fontId="2" fillId="8" borderId="10" xfId="0" applyFont="1" applyFill="1" applyBorder="1" applyAlignment="1">
      <alignment horizontal="center"/>
    </xf>
    <xf numFmtId="0" fontId="6" fillId="0" borderId="18" xfId="0" applyFont="1" applyBorder="1" applyAlignment="1"/>
    <xf numFmtId="0" fontId="2" fillId="8" borderId="18" xfId="0" applyFont="1" applyFill="1" applyBorder="1" applyAlignment="1">
      <alignment horizontal="center"/>
    </xf>
    <xf numFmtId="0" fontId="6" fillId="6" borderId="11" xfId="0" applyFont="1" applyFill="1" applyBorder="1" applyAlignment="1" applyProtection="1">
      <protection locked="0"/>
    </xf>
    <xf numFmtId="0" fontId="0" fillId="0" borderId="18" xfId="0" applyFont="1" applyBorder="1" applyAlignment="1">
      <alignment horizontal="center"/>
    </xf>
    <xf numFmtId="0" fontId="8" fillId="0" borderId="18" xfId="0" applyFont="1" applyBorder="1" applyAlignment="1"/>
    <xf numFmtId="0" fontId="0" fillId="0" borderId="18" xfId="0" applyFont="1" applyBorder="1" applyAlignment="1"/>
    <xf numFmtId="0" fontId="10" fillId="9" borderId="3" xfId="0" applyFont="1" applyFill="1" applyBorder="1" applyAlignment="1">
      <alignment horizontal="center"/>
    </xf>
    <xf numFmtId="0" fontId="6" fillId="0" borderId="10" xfId="0" applyFont="1" applyBorder="1" applyAlignment="1" applyProtection="1">
      <alignment horizontal="center"/>
      <protection locked="0"/>
    </xf>
    <xf numFmtId="0" fontId="10" fillId="0" borderId="18" xfId="0" applyFont="1" applyBorder="1" applyProtection="1">
      <protection locked="0"/>
    </xf>
    <xf numFmtId="0" fontId="8" fillId="0" borderId="18" xfId="0" applyFont="1" applyFill="1" applyBorder="1" applyAlignment="1"/>
    <xf numFmtId="0" fontId="6" fillId="0" borderId="6" xfId="0" applyFont="1" applyBorder="1" applyAlignment="1">
      <alignment horizontal="center" vertical="top"/>
    </xf>
    <xf numFmtId="0" fontId="0" fillId="0" borderId="0" xfId="0" applyFont="1" applyAlignment="1"/>
    <xf numFmtId="0" fontId="6" fillId="0" borderId="6" xfId="0" applyFont="1" applyBorder="1" applyAlignment="1">
      <alignment horizontal="left" vertical="top"/>
    </xf>
    <xf numFmtId="0" fontId="6" fillId="0" borderId="0" xfId="0" applyFont="1" applyAlignment="1"/>
    <xf numFmtId="0" fontId="7" fillId="15" borderId="10" xfId="0" applyFont="1" applyFill="1" applyBorder="1" applyAlignment="1"/>
    <xf numFmtId="0" fontId="10" fillId="16" borderId="4" xfId="0" applyFont="1" applyFill="1" applyBorder="1" applyAlignment="1"/>
    <xf numFmtId="0" fontId="6" fillId="0" borderId="18" xfId="0" applyFont="1" applyBorder="1" applyAlignment="1">
      <alignment horizontal="center"/>
    </xf>
    <xf numFmtId="0" fontId="6" fillId="0" borderId="18" xfId="0" applyFont="1" applyBorder="1" applyAlignment="1">
      <alignment horizontal="left"/>
    </xf>
    <xf numFmtId="0" fontId="6" fillId="0" borderId="0" xfId="0" applyFont="1" applyBorder="1" applyAlignment="1"/>
    <xf numFmtId="0" fontId="0" fillId="0" borderId="0" xfId="0"/>
    <xf numFmtId="0" fontId="6" fillId="0" borderId="0" xfId="0" applyFont="1" applyAlignment="1">
      <alignment horizontal="center"/>
    </xf>
    <xf numFmtId="0" fontId="6" fillId="16" borderId="18" xfId="0" applyFont="1" applyFill="1" applyBorder="1" applyAlignment="1"/>
    <xf numFmtId="0" fontId="6" fillId="16" borderId="18" xfId="0" applyFont="1" applyFill="1" applyBorder="1" applyAlignment="1">
      <alignment horizontal="center"/>
    </xf>
    <xf numFmtId="0" fontId="6" fillId="0" borderId="18" xfId="0" applyFont="1" applyBorder="1" applyAlignment="1" applyProtection="1">
      <protection locked="0"/>
    </xf>
    <xf numFmtId="0" fontId="10" fillId="17" borderId="4" xfId="0" applyFont="1" applyFill="1" applyBorder="1" applyAlignment="1">
      <alignment horizontal="center"/>
    </xf>
    <xf numFmtId="0" fontId="2" fillId="8" borderId="18" xfId="0" applyFont="1" applyFill="1" applyBorder="1" applyAlignment="1">
      <alignment horizontal="right"/>
    </xf>
    <xf numFmtId="0" fontId="10" fillId="16" borderId="10" xfId="0" applyFont="1" applyFill="1" applyBorder="1" applyAlignment="1"/>
    <xf numFmtId="0" fontId="10" fillId="16" borderId="3" xfId="0" applyFont="1" applyFill="1" applyBorder="1"/>
    <xf numFmtId="0" fontId="10" fillId="16" borderId="13" xfId="0" applyFont="1" applyFill="1" applyBorder="1" applyAlignment="1">
      <alignment horizontal="left"/>
    </xf>
    <xf numFmtId="0" fontId="10" fillId="16" borderId="14" xfId="0" applyFont="1" applyFill="1" applyBorder="1"/>
    <xf numFmtId="0" fontId="10" fillId="16" borderId="2" xfId="0" quotePrefix="1" applyFont="1" applyFill="1" applyBorder="1" applyAlignment="1">
      <alignment horizontal="center"/>
    </xf>
    <xf numFmtId="0" fontId="10" fillId="16" borderId="2" xfId="0" applyFont="1" applyFill="1" applyBorder="1"/>
    <xf numFmtId="0" fontId="10" fillId="16" borderId="2" xfId="0" applyFont="1" applyFill="1" applyBorder="1" applyAlignment="1">
      <alignment horizontal="center"/>
    </xf>
    <xf numFmtId="0" fontId="10" fillId="16" borderId="10" xfId="0" applyFont="1" applyFill="1" applyBorder="1"/>
    <xf numFmtId="0" fontId="6" fillId="16" borderId="4" xfId="0" applyFont="1" applyFill="1" applyBorder="1" applyAlignment="1" applyProtection="1">
      <alignment horizontal="center"/>
    </xf>
    <xf numFmtId="0" fontId="6" fillId="16" borderId="2" xfId="0" applyFont="1" applyFill="1" applyBorder="1" applyAlignment="1" applyProtection="1">
      <alignment horizontal="center"/>
    </xf>
    <xf numFmtId="0" fontId="6" fillId="16" borderId="0" xfId="0" applyFont="1" applyFill="1" applyAlignment="1"/>
    <xf numFmtId="0" fontId="7" fillId="16" borderId="10" xfId="0" applyFont="1" applyFill="1" applyBorder="1" applyAlignment="1">
      <alignment horizontal="left"/>
    </xf>
    <xf numFmtId="0" fontId="10" fillId="16" borderId="4" xfId="0" applyFont="1" applyFill="1" applyBorder="1"/>
    <xf numFmtId="0" fontId="2" fillId="15" borderId="2" xfId="0" applyFont="1" applyFill="1" applyBorder="1" applyAlignment="1">
      <alignment horizontal="center"/>
    </xf>
    <xf numFmtId="0" fontId="10" fillId="0" borderId="0" xfId="0" applyFont="1" applyBorder="1"/>
    <xf numFmtId="0" fontId="10" fillId="12" borderId="0" xfId="0" applyFont="1" applyFill="1" applyBorder="1"/>
    <xf numFmtId="0" fontId="6" fillId="0" borderId="18" xfId="0" applyFont="1" applyBorder="1" applyAlignment="1" applyProtection="1">
      <alignment horizontal="center"/>
      <protection locked="0"/>
    </xf>
    <xf numFmtId="0" fontId="13" fillId="14" borderId="19" xfId="1" applyBorder="1" applyAlignment="1">
      <alignment horizontal="center" vertical="top" wrapText="1"/>
    </xf>
    <xf numFmtId="0" fontId="6" fillId="19" borderId="18" xfId="0" applyFont="1" applyFill="1" applyBorder="1" applyAlignment="1"/>
    <xf numFmtId="0" fontId="13" fillId="14" borderId="18" xfId="1" applyBorder="1" applyAlignment="1">
      <alignment horizontal="center" vertical="top" wrapText="1"/>
    </xf>
    <xf numFmtId="0" fontId="13" fillId="14" borderId="19" xfId="1" applyBorder="1" applyAlignment="1">
      <alignment horizontal="center" vertical="top"/>
    </xf>
    <xf numFmtId="0" fontId="6" fillId="0" borderId="2" xfId="0" applyFont="1" applyBorder="1" applyAlignment="1">
      <alignment horizontal="center" vertical="top" wrapText="1"/>
    </xf>
    <xf numFmtId="0" fontId="6" fillId="0" borderId="5" xfId="0" applyFont="1" applyBorder="1" applyAlignment="1">
      <alignment horizontal="left" vertical="top" wrapText="1"/>
    </xf>
    <xf numFmtId="0" fontId="0" fillId="0" borderId="0" xfId="0" applyFont="1" applyAlignment="1">
      <alignment wrapText="1"/>
    </xf>
    <xf numFmtId="0" fontId="17" fillId="0" borderId="18" xfId="0" applyFont="1" applyBorder="1" applyAlignment="1">
      <alignment horizontal="lef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0" fontId="18" fillId="0" borderId="18" xfId="0" applyFont="1" applyBorder="1" applyAlignment="1">
      <alignment wrapText="1"/>
    </xf>
    <xf numFmtId="0" fontId="18" fillId="0" borderId="18" xfId="0" applyFont="1" applyBorder="1" applyAlignment="1" applyProtection="1">
      <alignment horizontal="justify" vertical="center"/>
      <protection locked="0"/>
    </xf>
    <xf numFmtId="0" fontId="18" fillId="0" borderId="18" xfId="0" applyFont="1" applyBorder="1" applyAlignment="1" applyProtection="1">
      <alignment horizontal="left" vertical="center"/>
      <protection locked="0"/>
    </xf>
    <xf numFmtId="0" fontId="17" fillId="0" borderId="18" xfId="0" applyFont="1" applyBorder="1" applyAlignment="1" applyProtection="1">
      <alignment horizontal="justify" vertical="center"/>
      <protection locked="0"/>
    </xf>
    <xf numFmtId="0" fontId="19" fillId="0" borderId="18" xfId="0" applyFont="1" applyBorder="1" applyAlignment="1" applyProtection="1">
      <alignment horizontal="justify" vertical="center"/>
      <protection locked="0"/>
    </xf>
    <xf numFmtId="0" fontId="17" fillId="0" borderId="18" xfId="0" applyFont="1" applyBorder="1" applyAlignment="1" applyProtection="1">
      <alignment horizontal="left" vertical="center"/>
      <protection locked="0"/>
    </xf>
    <xf numFmtId="0" fontId="6" fillId="0" borderId="32" xfId="0" applyFont="1" applyBorder="1" applyAlignment="1"/>
    <xf numFmtId="0" fontId="6" fillId="0" borderId="33" xfId="0" applyFont="1" applyBorder="1" applyAlignment="1"/>
    <xf numFmtId="0" fontId="6" fillId="0" borderId="31" xfId="0" applyFont="1" applyBorder="1" applyAlignment="1"/>
    <xf numFmtId="0" fontId="6" fillId="0" borderId="18" xfId="0" applyFont="1" applyBorder="1" applyAlignment="1">
      <alignment horizontal="left" vertical="top"/>
    </xf>
    <xf numFmtId="0" fontId="5" fillId="0" borderId="4" xfId="0" applyFont="1" applyBorder="1"/>
    <xf numFmtId="0" fontId="6" fillId="0" borderId="0" xfId="0" applyFont="1" applyAlignment="1" applyProtection="1">
      <protection locked="0"/>
    </xf>
    <xf numFmtId="0" fontId="6" fillId="0" borderId="18" xfId="0" applyFont="1" applyBorder="1" applyAlignment="1">
      <alignment horizontal="center" vertical="top"/>
    </xf>
    <xf numFmtId="0" fontId="10" fillId="0" borderId="18" xfId="0" applyFont="1" applyBorder="1" applyAlignment="1" applyProtection="1">
      <alignment horizontal="left" vertical="center"/>
      <protection locked="0"/>
    </xf>
    <xf numFmtId="0" fontId="17" fillId="0" borderId="37" xfId="0" applyFont="1" applyBorder="1" applyAlignment="1" applyProtection="1">
      <alignment horizontal="left" vertical="center"/>
      <protection locked="0"/>
    </xf>
    <xf numFmtId="0" fontId="15" fillId="0" borderId="31" xfId="0" applyFont="1" applyBorder="1" applyAlignment="1">
      <alignment horizontal="center"/>
    </xf>
    <xf numFmtId="0" fontId="15" fillId="0" borderId="0" xfId="0" applyFont="1" applyAlignment="1">
      <alignment horizontal="center"/>
    </xf>
    <xf numFmtId="0" fontId="6" fillId="0" borderId="6" xfId="0" applyFont="1" applyBorder="1" applyAlignment="1">
      <alignment horizontal="center" vertical="top"/>
    </xf>
    <xf numFmtId="0" fontId="5" fillId="0" borderId="9" xfId="0" applyFont="1" applyBorder="1"/>
    <xf numFmtId="0" fontId="5" fillId="0" borderId="35" xfId="0" applyFont="1" applyBorder="1"/>
    <xf numFmtId="0" fontId="6" fillId="0" borderId="7" xfId="0" applyFont="1" applyBorder="1" applyAlignment="1">
      <alignment horizontal="left" vertical="top"/>
    </xf>
    <xf numFmtId="0" fontId="5" fillId="0" borderId="7" xfId="0" applyFont="1" applyBorder="1"/>
    <xf numFmtId="0" fontId="5" fillId="0" borderId="36" xfId="0" applyFont="1" applyBorder="1"/>
    <xf numFmtId="0" fontId="6" fillId="0" borderId="8" xfId="0" applyFont="1" applyBorder="1" applyAlignment="1">
      <alignment horizontal="center" vertical="top"/>
    </xf>
    <xf numFmtId="0" fontId="5" fillId="0" borderId="8" xfId="0" applyFont="1" applyBorder="1"/>
    <xf numFmtId="0" fontId="5" fillId="0" borderId="34" xfId="0" applyFont="1" applyBorder="1"/>
    <xf numFmtId="0" fontId="10" fillId="0" borderId="1" xfId="0" applyFont="1" applyBorder="1" applyAlignment="1">
      <alignment wrapText="1"/>
    </xf>
    <xf numFmtId="0" fontId="10" fillId="0" borderId="5" xfId="0" applyFont="1" applyBorder="1" applyAlignment="1">
      <alignment wrapText="1"/>
    </xf>
    <xf numFmtId="0" fontId="10" fillId="0" borderId="1" xfId="0" applyFont="1" applyBorder="1"/>
    <xf numFmtId="0" fontId="10" fillId="0" borderId="5" xfId="0" applyFont="1" applyBorder="1"/>
    <xf numFmtId="0" fontId="5" fillId="0" borderId="11" xfId="0" applyFont="1" applyBorder="1"/>
    <xf numFmtId="0" fontId="5" fillId="0" borderId="12" xfId="0" applyFont="1" applyBorder="1"/>
    <xf numFmtId="0" fontId="5" fillId="0" borderId="5" xfId="0" applyFont="1" applyBorder="1"/>
    <xf numFmtId="0" fontId="2" fillId="0" borderId="0" xfId="0" applyFont="1" applyAlignment="1">
      <alignment horizontal="center"/>
    </xf>
    <xf numFmtId="0" fontId="0" fillId="0" borderId="0" xfId="0" applyFont="1" applyAlignment="1"/>
    <xf numFmtId="0" fontId="4" fillId="0" borderId="1" xfId="0" applyFont="1" applyBorder="1" applyAlignment="1">
      <alignment horizontal="left"/>
    </xf>
    <xf numFmtId="0" fontId="5" fillId="0" borderId="1" xfId="0" applyFont="1" applyBorder="1"/>
    <xf numFmtId="0" fontId="10" fillId="0" borderId="3" xfId="0" applyFont="1" applyBorder="1" applyAlignment="1"/>
    <xf numFmtId="0" fontId="10" fillId="0" borderId="4" xfId="0" applyFont="1" applyBorder="1"/>
    <xf numFmtId="0" fontId="4" fillId="0" borderId="0" xfId="0" applyFont="1" applyAlignment="1">
      <alignment horizontal="left"/>
    </xf>
    <xf numFmtId="0" fontId="2" fillId="0" borderId="9" xfId="0" applyFont="1" applyBorder="1" applyAlignment="1">
      <alignment horizontal="center" vertical="top"/>
    </xf>
    <xf numFmtId="0" fontId="2" fillId="0" borderId="3" xfId="0" applyFont="1" applyBorder="1" applyAlignment="1">
      <alignment horizontal="left"/>
    </xf>
    <xf numFmtId="0" fontId="5" fillId="0" borderId="4" xfId="0" applyFont="1" applyBorder="1"/>
    <xf numFmtId="0" fontId="2" fillId="2" borderId="3" xfId="0" applyFont="1" applyFill="1" applyBorder="1" applyAlignment="1">
      <alignment horizontal="left"/>
    </xf>
    <xf numFmtId="0" fontId="7" fillId="4" borderId="6" xfId="0" applyFont="1" applyFill="1" applyBorder="1" applyAlignment="1">
      <alignment horizontal="center" vertical="center" wrapText="1"/>
    </xf>
    <xf numFmtId="0" fontId="10" fillId="0" borderId="11" xfId="0" applyFont="1" applyBorder="1"/>
    <xf numFmtId="0" fontId="7" fillId="4" borderId="18" xfId="0" applyFont="1" applyFill="1" applyBorder="1" applyAlignment="1">
      <alignment horizontal="center" vertical="center" wrapText="1"/>
    </xf>
    <xf numFmtId="0" fontId="10" fillId="0" borderId="18" xfId="0" applyFont="1" applyBorder="1"/>
    <xf numFmtId="0" fontId="7" fillId="4" borderId="13" xfId="0" applyFont="1" applyFill="1" applyBorder="1" applyAlignment="1">
      <alignment horizontal="center" vertical="center" wrapText="1"/>
    </xf>
    <xf numFmtId="0" fontId="10" fillId="0" borderId="12" xfId="0" applyFont="1" applyBorder="1"/>
    <xf numFmtId="0" fontId="7" fillId="4" borderId="10" xfId="0" applyFont="1" applyFill="1" applyBorder="1" applyAlignment="1">
      <alignment horizontal="center"/>
    </xf>
    <xf numFmtId="0" fontId="10" fillId="0" borderId="3" xfId="0" applyFont="1" applyBorder="1"/>
    <xf numFmtId="0" fontId="11" fillId="0" borderId="0" xfId="0" applyFont="1" applyAlignment="1">
      <alignment horizontal="left" vertical="top" wrapText="1"/>
    </xf>
    <xf numFmtId="0" fontId="6" fillId="0" borderId="0" xfId="0" applyFont="1" applyAlignment="1"/>
    <xf numFmtId="0" fontId="10" fillId="16" borderId="13" xfId="0" applyFont="1" applyFill="1" applyBorder="1" applyAlignment="1">
      <alignment vertical="top"/>
    </xf>
    <xf numFmtId="0" fontId="10" fillId="16" borderId="15" xfId="0" applyFont="1" applyFill="1" applyBorder="1"/>
    <xf numFmtId="0" fontId="10" fillId="16" borderId="12" xfId="0" applyFont="1" applyFill="1" applyBorder="1"/>
    <xf numFmtId="0" fontId="10" fillId="16" borderId="5" xfId="0" applyFont="1" applyFill="1" applyBorder="1"/>
    <xf numFmtId="0" fontId="7" fillId="10" borderId="0" xfId="0" applyFont="1" applyFill="1" applyAlignment="1">
      <alignment horizontal="center" vertical="center" wrapText="1"/>
    </xf>
    <xf numFmtId="0" fontId="9" fillId="3" borderId="1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xf numFmtId="0" fontId="10" fillId="0" borderId="15" xfId="0" applyFont="1" applyBorder="1"/>
    <xf numFmtId="0" fontId="7" fillId="18" borderId="6" xfId="0" applyFont="1" applyFill="1" applyBorder="1" applyAlignment="1">
      <alignment horizontal="center" vertical="center" wrapText="1"/>
    </xf>
    <xf numFmtId="0" fontId="10" fillId="16" borderId="11" xfId="0" applyFont="1" applyFill="1" applyBorder="1"/>
    <xf numFmtId="0" fontId="6" fillId="16" borderId="20" xfId="0" applyFont="1" applyFill="1" applyBorder="1" applyAlignment="1">
      <alignment horizontal="center"/>
    </xf>
    <xf numFmtId="0" fontId="6" fillId="16" borderId="21" xfId="0" applyFont="1" applyFill="1" applyBorder="1" applyAlignment="1">
      <alignment horizontal="center"/>
    </xf>
    <xf numFmtId="0" fontId="6" fillId="16" borderId="22" xfId="0" applyFont="1" applyFill="1" applyBorder="1" applyAlignment="1">
      <alignment horizontal="center"/>
    </xf>
    <xf numFmtId="0" fontId="6" fillId="16" borderId="24" xfId="0" applyFont="1" applyFill="1" applyBorder="1" applyAlignment="1">
      <alignment horizontal="left" vertical="top" wrapText="1"/>
    </xf>
    <xf numFmtId="0" fontId="6" fillId="16" borderId="23" xfId="0" applyFont="1" applyFill="1" applyBorder="1" applyAlignment="1">
      <alignment horizontal="left" vertical="top" wrapText="1"/>
    </xf>
    <xf numFmtId="0" fontId="6" fillId="16" borderId="28" xfId="0" applyFont="1" applyFill="1" applyBorder="1" applyAlignment="1">
      <alignment horizontal="left" vertical="top" wrapText="1"/>
    </xf>
    <xf numFmtId="0" fontId="6" fillId="16" borderId="25" xfId="0" applyFont="1" applyFill="1" applyBorder="1" applyAlignment="1">
      <alignment horizontal="left" vertical="top" wrapText="1"/>
    </xf>
    <xf numFmtId="0" fontId="6" fillId="16" borderId="26" xfId="0" applyFont="1" applyFill="1" applyBorder="1" applyAlignment="1">
      <alignment horizontal="left" vertical="top" wrapText="1"/>
    </xf>
    <xf numFmtId="0" fontId="6" fillId="16" borderId="27" xfId="0" applyFont="1" applyFill="1" applyBorder="1" applyAlignment="1">
      <alignment horizontal="left" vertical="top"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0" fillId="0" borderId="18" xfId="0" applyFont="1" applyBorder="1" applyAlignment="1">
      <alignment horizontal="center"/>
    </xf>
  </cellXfs>
  <cellStyles count="2">
    <cellStyle name="Baik" xfId="1" builtinId="26"/>
    <cellStyle name="Normal" xfId="0" builtinId="0"/>
  </cellStyles>
  <dxfs count="9">
    <dxf>
      <fill>
        <patternFill patternType="solid">
          <fgColor rgb="FFD9EAD3"/>
          <bgColor rgb="FFD9EAD3"/>
        </patternFill>
      </fill>
    </dxf>
    <dxf>
      <fill>
        <patternFill patternType="solid">
          <fgColor rgb="FFD9EAD3"/>
          <bgColor rgb="FFD9EAD3"/>
        </patternFill>
      </fill>
    </dxf>
    <dxf>
      <fill>
        <patternFill patternType="solid">
          <fgColor rgb="FFFF0000"/>
          <bgColor rgb="FFFF0000"/>
        </patternFill>
      </fill>
    </dxf>
    <dxf>
      <fill>
        <patternFill patternType="solid">
          <fgColor rgb="FF00FF00"/>
          <bgColor rgb="FF00FF00"/>
        </patternFill>
      </fill>
    </dxf>
    <dxf>
      <font>
        <color rgb="FF9C0006"/>
      </font>
      <fill>
        <patternFill>
          <bgColor rgb="FFFFC7CE"/>
        </patternFill>
      </fill>
    </dxf>
    <dxf>
      <fill>
        <patternFill patternType="solid">
          <fgColor rgb="FFB7E1CD"/>
          <bgColor rgb="FFB7E1CD"/>
        </patternFill>
      </fill>
    </dxf>
    <dxf>
      <fill>
        <patternFill patternType="solid">
          <fgColor rgb="FFFF0000"/>
          <bgColor rgb="FFFF0000"/>
        </patternFill>
      </fill>
    </dxf>
    <dxf>
      <fill>
        <patternFill patternType="solid">
          <fgColor rgb="FF00FF00"/>
          <bgColor rgb="FF00FF00"/>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73834-BDF1-AA4F-B85C-6D8D8AFF831E}">
  <dimension ref="A1:F25"/>
  <sheetViews>
    <sheetView showGridLines="0" zoomScale="208" zoomScaleNormal="130" workbookViewId="0">
      <selection activeCell="D11" sqref="D11"/>
    </sheetView>
  </sheetViews>
  <sheetFormatPr defaultColWidth="11.44140625" defaultRowHeight="13.2" x14ac:dyDescent="0.25"/>
  <cols>
    <col min="1" max="1" width="10.88671875" style="47"/>
    <col min="3" max="3" width="36.44140625" customWidth="1"/>
    <col min="4" max="4" width="15" customWidth="1"/>
  </cols>
  <sheetData>
    <row r="1" spans="1:6" s="43" customFormat="1" x14ac:dyDescent="0.25">
      <c r="A1" s="126" t="s">
        <v>272</v>
      </c>
      <c r="B1" s="126"/>
      <c r="C1" s="126"/>
      <c r="D1" s="126"/>
      <c r="E1" s="126"/>
      <c r="F1" s="126"/>
    </row>
    <row r="2" spans="1:6" s="43" customFormat="1" x14ac:dyDescent="0.25">
      <c r="A2" s="47">
        <v>1</v>
      </c>
      <c r="B2" s="33" t="s">
        <v>299</v>
      </c>
    </row>
    <row r="3" spans="1:6" s="43" customFormat="1" x14ac:dyDescent="0.25">
      <c r="A3" s="47">
        <v>2</v>
      </c>
      <c r="B3" s="33" t="s">
        <v>273</v>
      </c>
    </row>
    <row r="4" spans="1:6" s="43" customFormat="1" x14ac:dyDescent="0.25">
      <c r="A4" s="47">
        <v>3</v>
      </c>
      <c r="B4" s="33" t="s">
        <v>274</v>
      </c>
    </row>
    <row r="5" spans="1:6" s="43" customFormat="1" x14ac:dyDescent="0.25">
      <c r="A5" s="47">
        <v>4</v>
      </c>
      <c r="B5" s="33" t="s">
        <v>276</v>
      </c>
    </row>
    <row r="6" spans="1:6" s="43" customFormat="1" x14ac:dyDescent="0.25">
      <c r="A6" s="47">
        <v>5</v>
      </c>
      <c r="B6" s="33" t="s">
        <v>293</v>
      </c>
    </row>
    <row r="7" spans="1:6" s="43" customFormat="1" x14ac:dyDescent="0.25">
      <c r="A7" s="47">
        <v>6</v>
      </c>
      <c r="B7" s="33" t="s">
        <v>294</v>
      </c>
    </row>
    <row r="8" spans="1:6" s="43" customFormat="1" x14ac:dyDescent="0.25">
      <c r="A8" s="47">
        <v>7</v>
      </c>
      <c r="B8" s="33" t="s">
        <v>295</v>
      </c>
    </row>
    <row r="9" spans="1:6" s="43" customFormat="1" x14ac:dyDescent="0.25">
      <c r="A9" s="47"/>
      <c r="B9" s="33"/>
    </row>
    <row r="10" spans="1:6" s="43" customFormat="1" x14ac:dyDescent="0.25">
      <c r="A10" s="47"/>
      <c r="B10" s="33"/>
    </row>
    <row r="11" spans="1:6" s="43" customFormat="1" x14ac:dyDescent="0.25">
      <c r="A11" s="47"/>
      <c r="B11" s="33"/>
    </row>
    <row r="12" spans="1:6" s="54" customFormat="1" x14ac:dyDescent="0.25">
      <c r="A12" s="47"/>
      <c r="B12" s="33"/>
    </row>
    <row r="13" spans="1:6" s="54" customFormat="1" x14ac:dyDescent="0.25">
      <c r="A13" s="47"/>
    </row>
    <row r="14" spans="1:6" s="54" customFormat="1" x14ac:dyDescent="0.25">
      <c r="A14" s="47"/>
    </row>
    <row r="15" spans="1:6" s="43" customFormat="1" x14ac:dyDescent="0.25">
      <c r="A15" s="47"/>
    </row>
    <row r="16" spans="1:6" x14ac:dyDescent="0.25">
      <c r="A16" s="125" t="s">
        <v>254</v>
      </c>
      <c r="B16" s="125"/>
      <c r="C16" s="125"/>
      <c r="D16" s="125"/>
    </row>
    <row r="17" spans="1:4" x14ac:dyDescent="0.25">
      <c r="A17" s="48" t="s">
        <v>246</v>
      </c>
      <c r="B17" s="49" t="s">
        <v>247</v>
      </c>
      <c r="C17" s="49" t="s">
        <v>248</v>
      </c>
      <c r="D17" s="49" t="s">
        <v>249</v>
      </c>
    </row>
    <row r="18" spans="1:4" x14ac:dyDescent="0.25">
      <c r="A18" s="50">
        <v>1</v>
      </c>
      <c r="B18" s="51" t="s">
        <v>250</v>
      </c>
      <c r="C18" s="51" t="s">
        <v>251</v>
      </c>
      <c r="D18" s="51" t="s">
        <v>252</v>
      </c>
    </row>
    <row r="19" spans="1:4" ht="39.6" x14ac:dyDescent="0.25">
      <c r="A19" s="50">
        <v>2</v>
      </c>
      <c r="B19" s="51" t="s">
        <v>261</v>
      </c>
      <c r="C19" s="52" t="s">
        <v>255</v>
      </c>
      <c r="D19" s="51" t="s">
        <v>253</v>
      </c>
    </row>
    <row r="20" spans="1:4" x14ac:dyDescent="0.25">
      <c r="A20" s="60">
        <v>3</v>
      </c>
      <c r="B20" s="51" t="s">
        <v>262</v>
      </c>
      <c r="C20" s="61" t="s">
        <v>271</v>
      </c>
      <c r="D20" s="61" t="s">
        <v>253</v>
      </c>
    </row>
    <row r="21" spans="1:4" x14ac:dyDescent="0.25">
      <c r="A21" s="60"/>
      <c r="B21" s="62"/>
      <c r="C21" s="61" t="s">
        <v>298</v>
      </c>
      <c r="D21" s="62"/>
    </row>
    <row r="22" spans="1:4" x14ac:dyDescent="0.25">
      <c r="A22" s="60"/>
      <c r="B22" s="62"/>
      <c r="C22" s="62"/>
      <c r="D22" s="62"/>
    </row>
    <row r="23" spans="1:4" x14ac:dyDescent="0.25">
      <c r="A23" s="60"/>
      <c r="B23" s="62"/>
      <c r="C23" s="62"/>
      <c r="D23" s="62"/>
    </row>
    <row r="24" spans="1:4" x14ac:dyDescent="0.25">
      <c r="A24" s="60"/>
      <c r="B24" s="62"/>
      <c r="C24" s="62"/>
      <c r="D24" s="62"/>
    </row>
    <row r="25" spans="1:4" x14ac:dyDescent="0.25">
      <c r="A25" s="60"/>
      <c r="B25" s="62"/>
      <c r="C25" s="62"/>
      <c r="D25" s="62"/>
    </row>
  </sheetData>
  <mergeCells count="2">
    <mergeCell ref="A16:D16"/>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6"/>
  <sheetViews>
    <sheetView showGridLines="0" topLeftCell="A19" zoomScale="130" zoomScaleNormal="130" workbookViewId="0">
      <selection activeCell="F12" sqref="F12"/>
    </sheetView>
  </sheetViews>
  <sheetFormatPr defaultColWidth="14.44140625" defaultRowHeight="15.75" customHeight="1" x14ac:dyDescent="0.25"/>
  <cols>
    <col min="1" max="1" width="6.44140625" customWidth="1"/>
    <col min="3" max="3" width="18.33203125" customWidth="1"/>
    <col min="4" max="4" width="7.6640625" customWidth="1"/>
    <col min="6" max="6" width="57.109375" customWidth="1"/>
  </cols>
  <sheetData>
    <row r="1" spans="1:7" ht="15.6" x14ac:dyDescent="0.3">
      <c r="A1" s="143" t="s">
        <v>226</v>
      </c>
      <c r="B1" s="144"/>
      <c r="C1" s="144"/>
      <c r="D1" s="144"/>
      <c r="E1" s="144"/>
      <c r="F1" s="144"/>
    </row>
    <row r="2" spans="1:7" ht="15.6" x14ac:dyDescent="0.3">
      <c r="A2" s="143" t="s">
        <v>225</v>
      </c>
      <c r="B2" s="144"/>
      <c r="C2" s="144"/>
      <c r="D2" s="144"/>
      <c r="E2" s="144"/>
      <c r="F2" s="144"/>
    </row>
    <row r="3" spans="1:7" ht="15.75" customHeight="1" x14ac:dyDescent="0.25">
      <c r="A3" s="144"/>
      <c r="B3" s="144"/>
      <c r="C3" s="144"/>
      <c r="D3" s="144"/>
      <c r="E3" s="144"/>
      <c r="F3" s="144"/>
    </row>
    <row r="4" spans="1:7" ht="15.6" x14ac:dyDescent="0.3">
      <c r="A4" s="3" t="s">
        <v>2</v>
      </c>
      <c r="B4" s="145" t="s">
        <v>15</v>
      </c>
      <c r="C4" s="146"/>
      <c r="D4" s="146"/>
      <c r="E4" s="146"/>
      <c r="F4" s="146"/>
    </row>
    <row r="5" spans="1:7" ht="15" x14ac:dyDescent="0.25">
      <c r="A5" s="4"/>
      <c r="B5" s="5" t="s">
        <v>69</v>
      </c>
      <c r="C5" s="6" t="s">
        <v>77</v>
      </c>
      <c r="D5" s="7" t="s">
        <v>92</v>
      </c>
      <c r="E5" s="147" t="s">
        <v>48</v>
      </c>
      <c r="F5" s="148"/>
      <c r="G5" s="33" t="s">
        <v>224</v>
      </c>
    </row>
    <row r="6" spans="1:7" ht="15" x14ac:dyDescent="0.25">
      <c r="A6" s="4"/>
      <c r="B6" s="5" t="s">
        <v>141</v>
      </c>
      <c r="C6" s="8" t="s">
        <v>142</v>
      </c>
      <c r="D6" s="9" t="s">
        <v>92</v>
      </c>
      <c r="E6" s="138" t="s">
        <v>423</v>
      </c>
      <c r="F6" s="139"/>
    </row>
    <row r="7" spans="1:7" ht="15" x14ac:dyDescent="0.25">
      <c r="A7" s="4"/>
      <c r="B7" s="5" t="s">
        <v>143</v>
      </c>
      <c r="C7" s="8" t="s">
        <v>144</v>
      </c>
      <c r="D7" s="9" t="s">
        <v>92</v>
      </c>
      <c r="E7" s="116" t="s">
        <v>301</v>
      </c>
      <c r="F7" s="117"/>
    </row>
    <row r="8" spans="1:7" ht="46.5" customHeight="1" x14ac:dyDescent="0.25">
      <c r="A8" s="4"/>
      <c r="B8" s="5" t="s">
        <v>145</v>
      </c>
      <c r="C8" s="10" t="s">
        <v>146</v>
      </c>
      <c r="D8" s="11" t="s">
        <v>92</v>
      </c>
      <c r="E8" s="136" t="s">
        <v>302</v>
      </c>
      <c r="F8" s="137"/>
    </row>
    <row r="9" spans="1:7" ht="60" x14ac:dyDescent="0.25">
      <c r="A9" s="4"/>
      <c r="B9" s="127" t="s">
        <v>147</v>
      </c>
      <c r="C9" s="130" t="s">
        <v>148</v>
      </c>
      <c r="D9" s="133" t="s">
        <v>92</v>
      </c>
      <c r="E9" s="104">
        <v>1</v>
      </c>
      <c r="F9" s="105" t="s">
        <v>303</v>
      </c>
    </row>
    <row r="10" spans="1:7" ht="45" x14ac:dyDescent="0.25">
      <c r="A10" s="4"/>
      <c r="B10" s="128"/>
      <c r="C10" s="131"/>
      <c r="D10" s="134"/>
      <c r="E10" s="104">
        <v>2</v>
      </c>
      <c r="F10" s="105" t="s">
        <v>304</v>
      </c>
    </row>
    <row r="11" spans="1:7" s="68" customFormat="1" ht="45" x14ac:dyDescent="0.25">
      <c r="A11" s="70"/>
      <c r="B11" s="128"/>
      <c r="C11" s="131"/>
      <c r="D11" s="134"/>
      <c r="E11" s="104">
        <v>3</v>
      </c>
      <c r="F11" s="105" t="s">
        <v>305</v>
      </c>
    </row>
    <row r="12" spans="1:7" ht="45" x14ac:dyDescent="0.25">
      <c r="A12" s="4"/>
      <c r="B12" s="140"/>
      <c r="C12" s="141"/>
      <c r="D12" s="142"/>
      <c r="E12" s="104">
        <v>4</v>
      </c>
      <c r="F12" s="105" t="s">
        <v>457</v>
      </c>
    </row>
    <row r="13" spans="1:7" ht="90" x14ac:dyDescent="0.25">
      <c r="A13" s="75"/>
      <c r="B13" s="127" t="s">
        <v>162</v>
      </c>
      <c r="C13" s="130" t="s">
        <v>166</v>
      </c>
      <c r="D13" s="133" t="s">
        <v>92</v>
      </c>
      <c r="E13" s="104">
        <v>1</v>
      </c>
      <c r="F13" s="105" t="s">
        <v>306</v>
      </c>
    </row>
    <row r="14" spans="1:7" ht="45" x14ac:dyDescent="0.25">
      <c r="A14" s="75"/>
      <c r="B14" s="128"/>
      <c r="C14" s="131"/>
      <c r="D14" s="134"/>
      <c r="E14" s="104">
        <v>2</v>
      </c>
      <c r="F14" s="105" t="s">
        <v>307</v>
      </c>
    </row>
    <row r="15" spans="1:7" ht="45" x14ac:dyDescent="0.25">
      <c r="A15" s="75"/>
      <c r="B15" s="128"/>
      <c r="C15" s="131"/>
      <c r="D15" s="134"/>
      <c r="E15" s="104">
        <v>3</v>
      </c>
      <c r="F15" s="105" t="s">
        <v>308</v>
      </c>
    </row>
    <row r="16" spans="1:7" ht="45" x14ac:dyDescent="0.25">
      <c r="A16" s="118"/>
      <c r="B16" s="129"/>
      <c r="C16" s="132"/>
      <c r="D16" s="135"/>
      <c r="E16" s="104">
        <v>4</v>
      </c>
      <c r="F16" s="105" t="s">
        <v>309</v>
      </c>
    </row>
  </sheetData>
  <mergeCells count="13">
    <mergeCell ref="A1:F1"/>
    <mergeCell ref="A2:F2"/>
    <mergeCell ref="A3:F3"/>
    <mergeCell ref="B4:F4"/>
    <mergeCell ref="E5:F5"/>
    <mergeCell ref="B13:B16"/>
    <mergeCell ref="C13:C16"/>
    <mergeCell ref="D13:D16"/>
    <mergeCell ref="E8:F8"/>
    <mergeCell ref="E6:F6"/>
    <mergeCell ref="B9:B12"/>
    <mergeCell ref="C9:C12"/>
    <mergeCell ref="D9:D12"/>
  </mergeCells>
  <dataValidations count="1">
    <dataValidation type="list" allowBlank="1" showErrorMessage="1" sqref="E5" xr:uid="{00000000-0002-0000-0100-000000000000}">
      <formula1>prodi</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77"/>
  <sheetViews>
    <sheetView topLeftCell="A62" zoomScale="120" zoomScaleNormal="120" workbookViewId="0">
      <selection activeCell="B78" sqref="B78"/>
    </sheetView>
  </sheetViews>
  <sheetFormatPr defaultColWidth="14.44140625" defaultRowHeight="15.75" customHeight="1" x14ac:dyDescent="0.25"/>
  <cols>
    <col min="1" max="1" width="41.88671875" customWidth="1"/>
  </cols>
  <sheetData>
    <row r="1" spans="1:2" ht="14.4" x14ac:dyDescent="0.3">
      <c r="A1" s="1" t="s">
        <v>0</v>
      </c>
      <c r="B1" s="2" t="s">
        <v>1</v>
      </c>
    </row>
    <row r="2" spans="1:2" ht="14.4" x14ac:dyDescent="0.3">
      <c r="A2" s="2" t="s">
        <v>3</v>
      </c>
      <c r="B2" s="2" t="s">
        <v>4</v>
      </c>
    </row>
    <row r="3" spans="1:2" ht="14.4" x14ac:dyDescent="0.3">
      <c r="A3" s="2" t="s">
        <v>5</v>
      </c>
      <c r="B3" s="2" t="s">
        <v>6</v>
      </c>
    </row>
    <row r="4" spans="1:2" ht="14.4" x14ac:dyDescent="0.3">
      <c r="A4" s="2" t="s">
        <v>7</v>
      </c>
      <c r="B4" s="2" t="s">
        <v>8</v>
      </c>
    </row>
    <row r="5" spans="1:2" ht="14.4" x14ac:dyDescent="0.3">
      <c r="A5" s="2" t="s">
        <v>9</v>
      </c>
      <c r="B5" s="2" t="s">
        <v>10</v>
      </c>
    </row>
    <row r="6" spans="1:2" ht="14.4" x14ac:dyDescent="0.3">
      <c r="A6" s="2" t="s">
        <v>11</v>
      </c>
      <c r="B6" s="2" t="s">
        <v>12</v>
      </c>
    </row>
    <row r="7" spans="1:2" ht="14.4" x14ac:dyDescent="0.3">
      <c r="A7" s="2" t="s">
        <v>13</v>
      </c>
      <c r="B7" s="2" t="s">
        <v>14</v>
      </c>
    </row>
    <row r="8" spans="1:2" ht="14.4" x14ac:dyDescent="0.3">
      <c r="A8" s="2" t="s">
        <v>16</v>
      </c>
      <c r="B8" s="2" t="s">
        <v>17</v>
      </c>
    </row>
    <row r="9" spans="1:2" ht="14.4" x14ac:dyDescent="0.3">
      <c r="A9" s="2" t="s">
        <v>18</v>
      </c>
      <c r="B9" s="2" t="s">
        <v>19</v>
      </c>
    </row>
    <row r="10" spans="1:2" ht="14.4" x14ac:dyDescent="0.3">
      <c r="A10" s="2" t="s">
        <v>20</v>
      </c>
      <c r="B10" s="2" t="s">
        <v>21</v>
      </c>
    </row>
    <row r="11" spans="1:2" ht="14.4" x14ac:dyDescent="0.3">
      <c r="A11" s="2" t="s">
        <v>22</v>
      </c>
      <c r="B11" s="2" t="s">
        <v>23</v>
      </c>
    </row>
    <row r="12" spans="1:2" ht="14.4" x14ac:dyDescent="0.3">
      <c r="A12" s="2" t="s">
        <v>24</v>
      </c>
      <c r="B12" s="2" t="s">
        <v>25</v>
      </c>
    </row>
    <row r="13" spans="1:2" ht="14.4" x14ac:dyDescent="0.3">
      <c r="A13" s="2" t="s">
        <v>26</v>
      </c>
      <c r="B13" s="2" t="s">
        <v>27</v>
      </c>
    </row>
    <row r="14" spans="1:2" ht="14.4" x14ac:dyDescent="0.3">
      <c r="A14" s="2" t="s">
        <v>28</v>
      </c>
      <c r="B14" s="2" t="s">
        <v>29</v>
      </c>
    </row>
    <row r="15" spans="1:2" ht="14.4" x14ac:dyDescent="0.3">
      <c r="A15" s="2" t="s">
        <v>30</v>
      </c>
      <c r="B15" s="2" t="s">
        <v>31</v>
      </c>
    </row>
    <row r="16" spans="1:2" ht="14.4" x14ac:dyDescent="0.3">
      <c r="A16" s="2" t="s">
        <v>32</v>
      </c>
      <c r="B16" s="2" t="s">
        <v>33</v>
      </c>
    </row>
    <row r="17" spans="1:2" ht="14.4" x14ac:dyDescent="0.3">
      <c r="A17" s="2" t="s">
        <v>34</v>
      </c>
      <c r="B17" s="2" t="s">
        <v>35</v>
      </c>
    </row>
    <row r="18" spans="1:2" ht="14.4" x14ac:dyDescent="0.3">
      <c r="A18" s="2" t="s">
        <v>36</v>
      </c>
      <c r="B18" s="2" t="s">
        <v>37</v>
      </c>
    </row>
    <row r="19" spans="1:2" ht="14.4" x14ac:dyDescent="0.3">
      <c r="A19" s="2" t="s">
        <v>38</v>
      </c>
      <c r="B19" s="2" t="s">
        <v>39</v>
      </c>
    </row>
    <row r="20" spans="1:2" ht="14.4" x14ac:dyDescent="0.3">
      <c r="A20" s="2" t="s">
        <v>40</v>
      </c>
      <c r="B20" s="2" t="s">
        <v>41</v>
      </c>
    </row>
    <row r="21" spans="1:2" ht="14.4" x14ac:dyDescent="0.3">
      <c r="A21" s="2" t="s">
        <v>42</v>
      </c>
      <c r="B21" s="2" t="s">
        <v>43</v>
      </c>
    </row>
    <row r="22" spans="1:2" ht="14.4" x14ac:dyDescent="0.3">
      <c r="A22" s="2" t="s">
        <v>44</v>
      </c>
      <c r="B22" s="2" t="s">
        <v>45</v>
      </c>
    </row>
    <row r="23" spans="1:2" ht="14.4" x14ac:dyDescent="0.3">
      <c r="A23" s="2" t="s">
        <v>46</v>
      </c>
      <c r="B23" s="2" t="s">
        <v>47</v>
      </c>
    </row>
    <row r="24" spans="1:2" ht="14.4" x14ac:dyDescent="0.3">
      <c r="A24" s="2" t="s">
        <v>48</v>
      </c>
      <c r="B24" s="2" t="s">
        <v>49</v>
      </c>
    </row>
    <row r="25" spans="1:2" ht="14.4" x14ac:dyDescent="0.3">
      <c r="A25" s="2" t="s">
        <v>50</v>
      </c>
      <c r="B25" s="2" t="s">
        <v>51</v>
      </c>
    </row>
    <row r="26" spans="1:2" ht="14.4" x14ac:dyDescent="0.3">
      <c r="A26" s="2" t="s">
        <v>52</v>
      </c>
      <c r="B26" s="2" t="s">
        <v>53</v>
      </c>
    </row>
    <row r="27" spans="1:2" ht="14.4" x14ac:dyDescent="0.3">
      <c r="A27" s="2" t="s">
        <v>54</v>
      </c>
      <c r="B27" s="2" t="s">
        <v>55</v>
      </c>
    </row>
    <row r="28" spans="1:2" ht="14.4" x14ac:dyDescent="0.3">
      <c r="A28" s="2" t="s">
        <v>56</v>
      </c>
      <c r="B28" s="2" t="s">
        <v>57</v>
      </c>
    </row>
    <row r="29" spans="1:2" ht="14.4" x14ac:dyDescent="0.3">
      <c r="A29" s="2" t="s">
        <v>58</v>
      </c>
      <c r="B29" s="2" t="s">
        <v>59</v>
      </c>
    </row>
    <row r="30" spans="1:2" ht="14.4" x14ac:dyDescent="0.3">
      <c r="A30" s="2" t="s">
        <v>60</v>
      </c>
      <c r="B30" s="2" t="s">
        <v>61</v>
      </c>
    </row>
    <row r="31" spans="1:2" ht="14.4" x14ac:dyDescent="0.3">
      <c r="A31" s="2" t="s">
        <v>62</v>
      </c>
      <c r="B31" s="2" t="s">
        <v>63</v>
      </c>
    </row>
    <row r="32" spans="1:2" ht="14.4" x14ac:dyDescent="0.3">
      <c r="A32" s="2" t="s">
        <v>64</v>
      </c>
      <c r="B32" s="2" t="s">
        <v>65</v>
      </c>
    </row>
    <row r="33" spans="1:2" ht="14.4" x14ac:dyDescent="0.3">
      <c r="A33" s="2" t="s">
        <v>66</v>
      </c>
      <c r="B33" s="2" t="s">
        <v>67</v>
      </c>
    </row>
    <row r="34" spans="1:2" ht="14.4" x14ac:dyDescent="0.3">
      <c r="A34" s="2" t="s">
        <v>68</v>
      </c>
      <c r="B34" s="2" t="s">
        <v>70</v>
      </c>
    </row>
    <row r="35" spans="1:2" ht="14.4" x14ac:dyDescent="0.3">
      <c r="A35" s="2" t="s">
        <v>71</v>
      </c>
      <c r="B35" s="2" t="s">
        <v>72</v>
      </c>
    </row>
    <row r="36" spans="1:2" ht="14.4" x14ac:dyDescent="0.3">
      <c r="A36" s="2" t="s">
        <v>73</v>
      </c>
      <c r="B36" s="2" t="s">
        <v>74</v>
      </c>
    </row>
    <row r="37" spans="1:2" ht="14.4" x14ac:dyDescent="0.3">
      <c r="A37" s="2" t="s">
        <v>75</v>
      </c>
      <c r="B37" s="2" t="s">
        <v>76</v>
      </c>
    </row>
    <row r="38" spans="1:2" ht="14.4" x14ac:dyDescent="0.3">
      <c r="A38" s="2" t="s">
        <v>78</v>
      </c>
      <c r="B38" s="2" t="s">
        <v>79</v>
      </c>
    </row>
    <row r="39" spans="1:2" ht="14.4" x14ac:dyDescent="0.3">
      <c r="A39" s="2" t="s">
        <v>80</v>
      </c>
      <c r="B39" s="2" t="s">
        <v>81</v>
      </c>
    </row>
    <row r="40" spans="1:2" ht="14.4" x14ac:dyDescent="0.3">
      <c r="A40" s="2" t="s">
        <v>82</v>
      </c>
      <c r="B40" s="2" t="s">
        <v>83</v>
      </c>
    </row>
    <row r="41" spans="1:2" ht="14.4" x14ac:dyDescent="0.3">
      <c r="A41" s="2" t="s">
        <v>84</v>
      </c>
      <c r="B41" s="2" t="s">
        <v>85</v>
      </c>
    </row>
    <row r="42" spans="1:2" ht="14.4" x14ac:dyDescent="0.3">
      <c r="A42" s="2" t="s">
        <v>86</v>
      </c>
      <c r="B42" s="2" t="s">
        <v>87</v>
      </c>
    </row>
    <row r="43" spans="1:2" ht="14.4" x14ac:dyDescent="0.3">
      <c r="A43" s="2" t="s">
        <v>88</v>
      </c>
      <c r="B43" s="2" t="s">
        <v>89</v>
      </c>
    </row>
    <row r="44" spans="1:2" ht="14.4" x14ac:dyDescent="0.3">
      <c r="A44" s="2" t="s">
        <v>90</v>
      </c>
      <c r="B44" s="2" t="s">
        <v>91</v>
      </c>
    </row>
    <row r="45" spans="1:2" ht="14.4" x14ac:dyDescent="0.3">
      <c r="A45" s="2" t="s">
        <v>93</v>
      </c>
      <c r="B45" s="2" t="s">
        <v>94</v>
      </c>
    </row>
    <row r="46" spans="1:2" ht="14.4" x14ac:dyDescent="0.3">
      <c r="A46" s="2" t="s">
        <v>95</v>
      </c>
      <c r="B46" s="2" t="s">
        <v>96</v>
      </c>
    </row>
    <row r="47" spans="1:2" ht="14.4" x14ac:dyDescent="0.3">
      <c r="A47" s="2" t="s">
        <v>97</v>
      </c>
      <c r="B47" s="2" t="s">
        <v>98</v>
      </c>
    </row>
    <row r="48" spans="1:2" ht="14.4" x14ac:dyDescent="0.3">
      <c r="A48" s="2" t="s">
        <v>99</v>
      </c>
      <c r="B48" s="2" t="s">
        <v>100</v>
      </c>
    </row>
    <row r="49" spans="1:2" ht="14.4" x14ac:dyDescent="0.3">
      <c r="A49" s="2" t="s">
        <v>101</v>
      </c>
      <c r="B49" s="2" t="s">
        <v>102</v>
      </c>
    </row>
    <row r="50" spans="1:2" ht="14.4" x14ac:dyDescent="0.3">
      <c r="A50" s="2" t="s">
        <v>103</v>
      </c>
      <c r="B50" s="2" t="s">
        <v>104</v>
      </c>
    </row>
    <row r="51" spans="1:2" ht="14.4" x14ac:dyDescent="0.3">
      <c r="A51" s="2" t="s">
        <v>105</v>
      </c>
      <c r="B51" s="2" t="s">
        <v>106</v>
      </c>
    </row>
    <row r="52" spans="1:2" ht="14.4" x14ac:dyDescent="0.3">
      <c r="A52" s="2" t="s">
        <v>107</v>
      </c>
      <c r="B52" s="2" t="s">
        <v>108</v>
      </c>
    </row>
    <row r="53" spans="1:2" ht="14.4" x14ac:dyDescent="0.3">
      <c r="A53" s="2" t="s">
        <v>109</v>
      </c>
      <c r="B53" s="2" t="s">
        <v>110</v>
      </c>
    </row>
    <row r="54" spans="1:2" ht="14.4" x14ac:dyDescent="0.3">
      <c r="A54" s="2" t="s">
        <v>111</v>
      </c>
      <c r="B54" s="2" t="s">
        <v>112</v>
      </c>
    </row>
    <row r="55" spans="1:2" ht="14.4" x14ac:dyDescent="0.3">
      <c r="A55" s="2" t="s">
        <v>113</v>
      </c>
      <c r="B55" s="2" t="s">
        <v>114</v>
      </c>
    </row>
    <row r="56" spans="1:2" ht="14.4" x14ac:dyDescent="0.3">
      <c r="A56" s="2" t="s">
        <v>115</v>
      </c>
      <c r="B56" s="2" t="s">
        <v>116</v>
      </c>
    </row>
    <row r="57" spans="1:2" ht="14.4" x14ac:dyDescent="0.3">
      <c r="A57" s="2" t="s">
        <v>117</v>
      </c>
      <c r="B57" s="2" t="s">
        <v>118</v>
      </c>
    </row>
    <row r="58" spans="1:2" ht="14.4" x14ac:dyDescent="0.3">
      <c r="A58" s="2" t="s">
        <v>119</v>
      </c>
      <c r="B58" s="2" t="s">
        <v>120</v>
      </c>
    </row>
    <row r="59" spans="1:2" ht="14.4" x14ac:dyDescent="0.3">
      <c r="A59" s="2" t="s">
        <v>121</v>
      </c>
      <c r="B59" s="2" t="s">
        <v>122</v>
      </c>
    </row>
    <row r="60" spans="1:2" ht="14.4" x14ac:dyDescent="0.3">
      <c r="A60" s="2" t="s">
        <v>123</v>
      </c>
      <c r="B60" s="2" t="s">
        <v>124</v>
      </c>
    </row>
    <row r="61" spans="1:2" ht="14.4" x14ac:dyDescent="0.3">
      <c r="A61" s="2" t="s">
        <v>125</v>
      </c>
      <c r="B61" s="2" t="s">
        <v>126</v>
      </c>
    </row>
    <row r="62" spans="1:2" ht="14.4" x14ac:dyDescent="0.3">
      <c r="A62" s="2" t="s">
        <v>127</v>
      </c>
      <c r="B62" s="2" t="s">
        <v>128</v>
      </c>
    </row>
    <row r="63" spans="1:2" ht="14.4" x14ac:dyDescent="0.3">
      <c r="A63" s="2" t="s">
        <v>129</v>
      </c>
      <c r="B63" s="2" t="s">
        <v>130</v>
      </c>
    </row>
    <row r="64" spans="1:2" ht="14.4" x14ac:dyDescent="0.3">
      <c r="A64" s="2" t="s">
        <v>131</v>
      </c>
      <c r="B64" s="2" t="s">
        <v>132</v>
      </c>
    </row>
    <row r="65" spans="1:2" ht="14.4" x14ac:dyDescent="0.3">
      <c r="A65" s="2" t="s">
        <v>133</v>
      </c>
      <c r="B65" s="2" t="s">
        <v>134</v>
      </c>
    </row>
    <row r="66" spans="1:2" ht="14.4" x14ac:dyDescent="0.3">
      <c r="A66" s="2" t="s">
        <v>135</v>
      </c>
      <c r="B66" s="2" t="s">
        <v>136</v>
      </c>
    </row>
    <row r="67" spans="1:2" ht="14.4" x14ac:dyDescent="0.3">
      <c r="A67" s="2" t="s">
        <v>137</v>
      </c>
      <c r="B67" s="2" t="s">
        <v>138</v>
      </c>
    </row>
    <row r="68" spans="1:2" ht="15" thickBot="1" x14ac:dyDescent="0.35">
      <c r="A68" s="2" t="s">
        <v>139</v>
      </c>
      <c r="B68" s="2" t="s">
        <v>140</v>
      </c>
    </row>
    <row r="69" spans="1:2" ht="15.75" customHeight="1" thickBot="1" x14ac:dyDescent="0.35">
      <c r="A69" s="44" t="s">
        <v>228</v>
      </c>
      <c r="B69" s="12" t="s">
        <v>237</v>
      </c>
    </row>
    <row r="70" spans="1:2" ht="15.75" customHeight="1" thickBot="1" x14ac:dyDescent="0.35">
      <c r="A70" s="45" t="s">
        <v>229</v>
      </c>
      <c r="B70" s="46" t="s">
        <v>238</v>
      </c>
    </row>
    <row r="71" spans="1:2" ht="15.75" customHeight="1" thickBot="1" x14ac:dyDescent="0.35">
      <c r="A71" s="45" t="s">
        <v>230</v>
      </c>
      <c r="B71" s="46" t="s">
        <v>239</v>
      </c>
    </row>
    <row r="72" spans="1:2" ht="15.75" customHeight="1" thickBot="1" x14ac:dyDescent="0.35">
      <c r="A72" s="45" t="s">
        <v>231</v>
      </c>
      <c r="B72" s="46" t="s">
        <v>240</v>
      </c>
    </row>
    <row r="73" spans="1:2" ht="15.75" customHeight="1" thickBot="1" x14ac:dyDescent="0.35">
      <c r="A73" s="45" t="s">
        <v>232</v>
      </c>
      <c r="B73" s="46" t="s">
        <v>241</v>
      </c>
    </row>
    <row r="74" spans="1:2" ht="15.75" customHeight="1" thickBot="1" x14ac:dyDescent="0.35">
      <c r="A74" s="45" t="s">
        <v>233</v>
      </c>
      <c r="B74" s="46" t="s">
        <v>242</v>
      </c>
    </row>
    <row r="75" spans="1:2" ht="15.75" customHeight="1" thickBot="1" x14ac:dyDescent="0.35">
      <c r="A75" s="45" t="s">
        <v>234</v>
      </c>
      <c r="B75" s="46" t="s">
        <v>243</v>
      </c>
    </row>
    <row r="76" spans="1:2" ht="15.75" customHeight="1" thickBot="1" x14ac:dyDescent="0.35">
      <c r="A76" s="45" t="s">
        <v>235</v>
      </c>
      <c r="B76" s="46" t="s">
        <v>244</v>
      </c>
    </row>
    <row r="77" spans="1:2" ht="15.75" customHeight="1" thickBot="1" x14ac:dyDescent="0.35">
      <c r="A77" s="45" t="s">
        <v>236</v>
      </c>
      <c r="B77" s="46" t="s">
        <v>245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9"/>
  <sheetViews>
    <sheetView showGridLines="0" zoomScale="116" workbookViewId="0">
      <selection activeCell="C4" sqref="C4:D9"/>
    </sheetView>
  </sheetViews>
  <sheetFormatPr defaultColWidth="14.44140625" defaultRowHeight="15.75" customHeight="1" x14ac:dyDescent="0.25"/>
  <cols>
    <col min="3" max="3" width="53.109375" customWidth="1"/>
    <col min="4" max="4" width="63.109375" style="106" customWidth="1"/>
  </cols>
  <sheetData>
    <row r="1" spans="1:4" ht="15.75" customHeight="1" x14ac:dyDescent="0.3">
      <c r="A1" s="34" t="s">
        <v>150</v>
      </c>
      <c r="B1" s="149" t="s">
        <v>154</v>
      </c>
      <c r="C1" s="144"/>
      <c r="D1" s="144"/>
    </row>
    <row r="2" spans="1:4" ht="15.75" customHeight="1" x14ac:dyDescent="0.3">
      <c r="A2" s="12"/>
      <c r="B2" s="146"/>
      <c r="C2" s="146"/>
      <c r="D2" s="146"/>
    </row>
    <row r="3" spans="1:4" ht="15.75" customHeight="1" x14ac:dyDescent="0.3">
      <c r="A3" s="12"/>
      <c r="B3" s="14" t="s">
        <v>155</v>
      </c>
      <c r="C3" s="14" t="s">
        <v>156</v>
      </c>
      <c r="D3" s="120"/>
    </row>
    <row r="4" spans="1:4" ht="30" x14ac:dyDescent="0.3">
      <c r="A4" s="12"/>
      <c r="B4" s="67">
        <v>1</v>
      </c>
      <c r="C4" s="69" t="s">
        <v>315</v>
      </c>
      <c r="D4" s="105" t="s">
        <v>310</v>
      </c>
    </row>
    <row r="5" spans="1:4" ht="30" x14ac:dyDescent="0.3">
      <c r="A5" s="12"/>
      <c r="B5" s="67">
        <v>2</v>
      </c>
      <c r="C5" s="69" t="s">
        <v>314</v>
      </c>
      <c r="D5" s="105" t="s">
        <v>311</v>
      </c>
    </row>
    <row r="6" spans="1:4" ht="30" x14ac:dyDescent="0.3">
      <c r="A6" s="12"/>
      <c r="B6" s="67">
        <v>3</v>
      </c>
      <c r="C6" s="69" t="s">
        <v>313</v>
      </c>
      <c r="D6" s="105" t="s">
        <v>312</v>
      </c>
    </row>
    <row r="7" spans="1:4" ht="30" x14ac:dyDescent="0.3">
      <c r="A7" s="12"/>
      <c r="B7" s="67">
        <v>4</v>
      </c>
      <c r="C7" s="69" t="s">
        <v>317</v>
      </c>
      <c r="D7" s="105" t="s">
        <v>316</v>
      </c>
    </row>
    <row r="8" spans="1:4" ht="45" x14ac:dyDescent="0.3">
      <c r="A8" s="12"/>
      <c r="B8" s="67">
        <v>5</v>
      </c>
      <c r="C8" s="69" t="s">
        <v>458</v>
      </c>
      <c r="D8" s="105" t="s">
        <v>318</v>
      </c>
    </row>
    <row r="9" spans="1:4" s="68" customFormat="1" ht="30" x14ac:dyDescent="0.3">
      <c r="A9" s="12"/>
      <c r="B9" s="122">
        <v>6</v>
      </c>
      <c r="C9" s="119" t="s">
        <v>424</v>
      </c>
      <c r="D9" s="105" t="s">
        <v>425</v>
      </c>
    </row>
  </sheetData>
  <mergeCells count="2">
    <mergeCell ref="B1:D1"/>
    <mergeCell ref="B2:D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D44"/>
  <sheetViews>
    <sheetView showGridLines="0" zoomScale="120" zoomScaleNormal="120" workbookViewId="0">
      <selection activeCell="B3" sqref="B3:D44"/>
    </sheetView>
  </sheetViews>
  <sheetFormatPr defaultColWidth="14.44140625" defaultRowHeight="15.75" customHeight="1" x14ac:dyDescent="0.25"/>
  <cols>
    <col min="3" max="3" width="10.6640625" customWidth="1"/>
    <col min="4" max="4" width="70.6640625" customWidth="1"/>
  </cols>
  <sheetData>
    <row r="1" spans="1:4" ht="15.75" customHeight="1" x14ac:dyDescent="0.3">
      <c r="A1" s="35" t="s">
        <v>149</v>
      </c>
      <c r="B1" s="149" t="s">
        <v>151</v>
      </c>
      <c r="C1" s="144"/>
      <c r="D1" s="144"/>
    </row>
    <row r="2" spans="1:4" ht="15.75" customHeight="1" x14ac:dyDescent="0.3">
      <c r="A2" s="12"/>
      <c r="B2" s="146"/>
      <c r="C2" s="146"/>
      <c r="D2" s="146"/>
    </row>
    <row r="3" spans="1:4" ht="15.75" customHeight="1" x14ac:dyDescent="0.3">
      <c r="A3" s="12"/>
      <c r="B3" s="13" t="s">
        <v>152</v>
      </c>
      <c r="C3" s="153" t="s">
        <v>153</v>
      </c>
      <c r="D3" s="152"/>
    </row>
    <row r="4" spans="1:4" ht="15.75" customHeight="1" x14ac:dyDescent="0.3">
      <c r="A4" s="12"/>
      <c r="B4" s="150">
        <v>1</v>
      </c>
      <c r="C4" s="151" t="s">
        <v>157</v>
      </c>
      <c r="D4" s="152"/>
    </row>
    <row r="5" spans="1:4" ht="30" x14ac:dyDescent="0.3">
      <c r="A5" s="12"/>
      <c r="B5" s="128"/>
      <c r="C5" s="15" t="s">
        <v>158</v>
      </c>
      <c r="D5" s="107" t="s">
        <v>326</v>
      </c>
    </row>
    <row r="6" spans="1:4" ht="30" x14ac:dyDescent="0.3">
      <c r="A6" s="12"/>
      <c r="B6" s="128"/>
      <c r="C6" s="15" t="s">
        <v>159</v>
      </c>
      <c r="D6" s="107" t="s">
        <v>327</v>
      </c>
    </row>
    <row r="7" spans="1:4" ht="45" x14ac:dyDescent="0.3">
      <c r="A7" s="12"/>
      <c r="B7" s="128"/>
      <c r="C7" s="15" t="s">
        <v>160</v>
      </c>
      <c r="D7" s="107" t="s">
        <v>328</v>
      </c>
    </row>
    <row r="8" spans="1:4" s="68" customFormat="1" ht="45" x14ac:dyDescent="0.3">
      <c r="A8" s="12"/>
      <c r="B8" s="128"/>
      <c r="C8" s="15" t="s">
        <v>319</v>
      </c>
      <c r="D8" s="107" t="s">
        <v>329</v>
      </c>
    </row>
    <row r="9" spans="1:4" s="68" customFormat="1" ht="30" x14ac:dyDescent="0.3">
      <c r="A9" s="12"/>
      <c r="B9" s="128"/>
      <c r="C9" s="15" t="s">
        <v>320</v>
      </c>
      <c r="D9" s="107" t="s">
        <v>330</v>
      </c>
    </row>
    <row r="10" spans="1:4" s="68" customFormat="1" ht="30" x14ac:dyDescent="0.3">
      <c r="A10" s="12"/>
      <c r="B10" s="128"/>
      <c r="C10" s="15" t="s">
        <v>321</v>
      </c>
      <c r="D10" s="107" t="s">
        <v>331</v>
      </c>
    </row>
    <row r="11" spans="1:4" s="68" customFormat="1" ht="30" x14ac:dyDescent="0.3">
      <c r="A11" s="12"/>
      <c r="B11" s="128"/>
      <c r="C11" s="15" t="s">
        <v>322</v>
      </c>
      <c r="D11" s="107" t="s">
        <v>332</v>
      </c>
    </row>
    <row r="12" spans="1:4" s="68" customFormat="1" ht="15" x14ac:dyDescent="0.3">
      <c r="A12" s="12"/>
      <c r="B12" s="128"/>
      <c r="C12" s="15" t="s">
        <v>323</v>
      </c>
      <c r="D12" s="107" t="s">
        <v>333</v>
      </c>
    </row>
    <row r="13" spans="1:4" s="68" customFormat="1" ht="30" x14ac:dyDescent="0.3">
      <c r="A13" s="12"/>
      <c r="B13" s="128"/>
      <c r="C13" s="15" t="s">
        <v>324</v>
      </c>
      <c r="D13" s="107" t="s">
        <v>334</v>
      </c>
    </row>
    <row r="14" spans="1:4" ht="30" x14ac:dyDescent="0.3">
      <c r="A14" s="12"/>
      <c r="B14" s="140"/>
      <c r="C14" s="15" t="s">
        <v>325</v>
      </c>
      <c r="D14" s="107" t="s">
        <v>335</v>
      </c>
    </row>
    <row r="15" spans="1:4" ht="15.75" customHeight="1" x14ac:dyDescent="0.3">
      <c r="A15" s="12"/>
      <c r="B15" s="150">
        <v>2</v>
      </c>
      <c r="C15" s="151" t="s">
        <v>161</v>
      </c>
      <c r="D15" s="152"/>
    </row>
    <row r="16" spans="1:4" s="68" customFormat="1" ht="27.6" x14ac:dyDescent="0.3">
      <c r="A16" s="12"/>
      <c r="B16" s="150"/>
      <c r="C16" s="15" t="s">
        <v>163</v>
      </c>
      <c r="D16" s="108" t="s">
        <v>343</v>
      </c>
    </row>
    <row r="17" spans="1:4" s="68" customFormat="1" ht="27.6" x14ac:dyDescent="0.3">
      <c r="A17" s="12"/>
      <c r="B17" s="150"/>
      <c r="C17" s="15" t="s">
        <v>164</v>
      </c>
      <c r="D17" s="108" t="s">
        <v>344</v>
      </c>
    </row>
    <row r="18" spans="1:4" s="68" customFormat="1" ht="27.6" x14ac:dyDescent="0.3">
      <c r="A18" s="12"/>
      <c r="B18" s="150"/>
      <c r="C18" s="15" t="s">
        <v>165</v>
      </c>
      <c r="D18" s="108" t="s">
        <v>345</v>
      </c>
    </row>
    <row r="19" spans="1:4" s="68" customFormat="1" ht="27.6" x14ac:dyDescent="0.3">
      <c r="A19" s="12"/>
      <c r="B19" s="150"/>
      <c r="C19" s="15" t="s">
        <v>336</v>
      </c>
      <c r="D19" s="108" t="s">
        <v>346</v>
      </c>
    </row>
    <row r="20" spans="1:4" ht="27.6" x14ac:dyDescent="0.3">
      <c r="A20" s="12"/>
      <c r="B20" s="128"/>
      <c r="C20" s="15" t="s">
        <v>337</v>
      </c>
      <c r="D20" s="108" t="s">
        <v>347</v>
      </c>
    </row>
    <row r="21" spans="1:4" ht="14.4" x14ac:dyDescent="0.3">
      <c r="A21" s="12"/>
      <c r="B21" s="128"/>
      <c r="C21" s="15" t="s">
        <v>338</v>
      </c>
      <c r="D21" s="108" t="s">
        <v>348</v>
      </c>
    </row>
    <row r="22" spans="1:4" s="68" customFormat="1" ht="14.4" x14ac:dyDescent="0.3">
      <c r="A22" s="12"/>
      <c r="B22" s="128"/>
      <c r="C22" s="15" t="s">
        <v>339</v>
      </c>
      <c r="D22" s="108" t="s">
        <v>349</v>
      </c>
    </row>
    <row r="23" spans="1:4" s="68" customFormat="1" ht="14.4" x14ac:dyDescent="0.3">
      <c r="A23" s="12"/>
      <c r="B23" s="128"/>
      <c r="C23" s="15" t="s">
        <v>340</v>
      </c>
      <c r="D23" s="109" t="s">
        <v>350</v>
      </c>
    </row>
    <row r="24" spans="1:4" ht="14.4" x14ac:dyDescent="0.3">
      <c r="A24" s="12"/>
      <c r="B24" s="128"/>
      <c r="C24" s="15" t="s">
        <v>341</v>
      </c>
      <c r="D24" s="108" t="s">
        <v>351</v>
      </c>
    </row>
    <row r="25" spans="1:4" ht="14.4" x14ac:dyDescent="0.3">
      <c r="A25" s="12"/>
      <c r="B25" s="140"/>
      <c r="C25" s="15" t="s">
        <v>342</v>
      </c>
      <c r="D25" s="108" t="s">
        <v>352</v>
      </c>
    </row>
    <row r="26" spans="1:4" ht="15.75" customHeight="1" x14ac:dyDescent="0.3">
      <c r="A26" s="12"/>
      <c r="B26" s="150">
        <v>3</v>
      </c>
      <c r="C26" s="151" t="s">
        <v>167</v>
      </c>
      <c r="D26" s="152"/>
    </row>
    <row r="27" spans="1:4" s="68" customFormat="1" ht="42" x14ac:dyDescent="0.3">
      <c r="A27" s="12"/>
      <c r="B27" s="150"/>
      <c r="C27" s="15" t="s">
        <v>168</v>
      </c>
      <c r="D27" s="110" t="s">
        <v>360</v>
      </c>
    </row>
    <row r="28" spans="1:4" s="68" customFormat="1" ht="42" x14ac:dyDescent="0.3">
      <c r="A28" s="12"/>
      <c r="B28" s="150"/>
      <c r="C28" s="15" t="s">
        <v>169</v>
      </c>
      <c r="D28" s="110" t="s">
        <v>361</v>
      </c>
    </row>
    <row r="29" spans="1:4" s="68" customFormat="1" ht="14.4" x14ac:dyDescent="0.3">
      <c r="A29" s="12"/>
      <c r="B29" s="150"/>
      <c r="C29" s="15" t="s">
        <v>170</v>
      </c>
      <c r="D29" s="110" t="s">
        <v>362</v>
      </c>
    </row>
    <row r="30" spans="1:4" s="68" customFormat="1" ht="42" x14ac:dyDescent="0.3">
      <c r="A30" s="12"/>
      <c r="B30" s="150"/>
      <c r="C30" s="15" t="s">
        <v>353</v>
      </c>
      <c r="D30" s="110" t="s">
        <v>363</v>
      </c>
    </row>
    <row r="31" spans="1:4" s="68" customFormat="1" ht="83.4" x14ac:dyDescent="0.3">
      <c r="A31" s="12"/>
      <c r="B31" s="150"/>
      <c r="C31" s="15" t="s">
        <v>354</v>
      </c>
      <c r="D31" s="110" t="s">
        <v>364</v>
      </c>
    </row>
    <row r="32" spans="1:4" s="68" customFormat="1" ht="42" x14ac:dyDescent="0.3">
      <c r="A32" s="12"/>
      <c r="B32" s="150"/>
      <c r="C32" s="15" t="s">
        <v>355</v>
      </c>
      <c r="D32" s="110" t="s">
        <v>365</v>
      </c>
    </row>
    <row r="33" spans="1:4" ht="28.2" x14ac:dyDescent="0.3">
      <c r="A33" s="12"/>
      <c r="B33" s="128"/>
      <c r="C33" s="15" t="s">
        <v>356</v>
      </c>
      <c r="D33" s="110" t="s">
        <v>366</v>
      </c>
    </row>
    <row r="34" spans="1:4" ht="42" x14ac:dyDescent="0.3">
      <c r="A34" s="12"/>
      <c r="B34" s="128"/>
      <c r="C34" s="15" t="s">
        <v>357</v>
      </c>
      <c r="D34" s="110" t="s">
        <v>367</v>
      </c>
    </row>
    <row r="35" spans="1:4" ht="42" x14ac:dyDescent="0.3">
      <c r="A35" s="12"/>
      <c r="B35" s="128"/>
      <c r="C35" s="15" t="s">
        <v>358</v>
      </c>
      <c r="D35" s="110" t="s">
        <v>368</v>
      </c>
    </row>
    <row r="36" spans="1:4" ht="28.2" x14ac:dyDescent="0.3">
      <c r="A36" s="12"/>
      <c r="B36" s="140"/>
      <c r="C36" s="15" t="s">
        <v>359</v>
      </c>
      <c r="D36" s="110" t="s">
        <v>369</v>
      </c>
    </row>
    <row r="37" spans="1:4" ht="15.75" customHeight="1" x14ac:dyDescent="0.3">
      <c r="A37" s="12"/>
      <c r="B37" s="150">
        <v>4</v>
      </c>
      <c r="C37" s="151" t="s">
        <v>171</v>
      </c>
      <c r="D37" s="152"/>
    </row>
    <row r="38" spans="1:4" s="68" customFormat="1" ht="15.75" customHeight="1" x14ac:dyDescent="0.3">
      <c r="A38" s="12"/>
      <c r="B38" s="150"/>
      <c r="C38" s="15" t="s">
        <v>172</v>
      </c>
      <c r="D38" s="108" t="s">
        <v>374</v>
      </c>
    </row>
    <row r="39" spans="1:4" s="68" customFormat="1" ht="15.75" customHeight="1" x14ac:dyDescent="0.3">
      <c r="A39" s="12"/>
      <c r="B39" s="150"/>
      <c r="C39" s="15" t="s">
        <v>173</v>
      </c>
      <c r="D39" s="108" t="s">
        <v>375</v>
      </c>
    </row>
    <row r="40" spans="1:4" s="68" customFormat="1" ht="15.75" customHeight="1" x14ac:dyDescent="0.3">
      <c r="A40" s="12"/>
      <c r="B40" s="150"/>
      <c r="C40" s="15" t="s">
        <v>174</v>
      </c>
      <c r="D40" s="108" t="s">
        <v>376</v>
      </c>
    </row>
    <row r="41" spans="1:4" ht="15.75" customHeight="1" x14ac:dyDescent="0.3">
      <c r="A41" s="12"/>
      <c r="B41" s="128"/>
      <c r="C41" s="15" t="s">
        <v>370</v>
      </c>
      <c r="D41" s="108" t="s">
        <v>377</v>
      </c>
    </row>
    <row r="42" spans="1:4" ht="15.75" customHeight="1" x14ac:dyDescent="0.3">
      <c r="A42" s="12"/>
      <c r="B42" s="128"/>
      <c r="C42" s="15" t="s">
        <v>371</v>
      </c>
      <c r="D42" s="108" t="s">
        <v>378</v>
      </c>
    </row>
    <row r="43" spans="1:4" ht="15.75" customHeight="1" x14ac:dyDescent="0.3">
      <c r="A43" s="12"/>
      <c r="B43" s="128"/>
      <c r="C43" s="15" t="s">
        <v>372</v>
      </c>
      <c r="D43" s="108" t="s">
        <v>379</v>
      </c>
    </row>
    <row r="44" spans="1:4" ht="15.75" customHeight="1" x14ac:dyDescent="0.3">
      <c r="A44" s="12"/>
      <c r="B44" s="140"/>
      <c r="C44" s="15" t="s">
        <v>373</v>
      </c>
      <c r="D44" s="108" t="s">
        <v>380</v>
      </c>
    </row>
  </sheetData>
  <mergeCells count="11">
    <mergeCell ref="C3:D3"/>
    <mergeCell ref="B1:D1"/>
    <mergeCell ref="B2:D2"/>
    <mergeCell ref="C4:D4"/>
    <mergeCell ref="B15:B25"/>
    <mergeCell ref="C15:D15"/>
    <mergeCell ref="B26:B36"/>
    <mergeCell ref="C26:D26"/>
    <mergeCell ref="B37:B44"/>
    <mergeCell ref="C37:D37"/>
    <mergeCell ref="B4:B14"/>
  </mergeCells>
  <phoneticPr fontId="1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Q489"/>
  <sheetViews>
    <sheetView showGridLines="0" tabSelected="1" zoomScaleNormal="100" workbookViewId="0">
      <pane xSplit="4" ySplit="7" topLeftCell="E194" activePane="bottomRight" state="frozen"/>
      <selection pane="topRight" activeCell="E1" sqref="E1"/>
      <selection pane="bottomLeft" activeCell="A8" sqref="A8"/>
      <selection pane="bottomRight" activeCell="B109" sqref="B109:C116"/>
    </sheetView>
  </sheetViews>
  <sheetFormatPr defaultColWidth="14.44140625" defaultRowHeight="15.75" customHeight="1" x14ac:dyDescent="0.25"/>
  <cols>
    <col min="1" max="1" width="6.88671875" style="4" customWidth="1"/>
    <col min="2" max="2" width="12.44140625" style="4" customWidth="1"/>
    <col min="3" max="3" width="47.44140625" style="4" bestFit="1" customWidth="1"/>
    <col min="4" max="4" width="7.88671875" style="4" customWidth="1"/>
    <col min="5" max="5" width="11.44140625" style="4" customWidth="1"/>
    <col min="6" max="6" width="13.44140625" style="4" customWidth="1"/>
    <col min="7" max="7" width="21.109375" style="4" customWidth="1"/>
    <col min="8" max="8" width="9" style="4" customWidth="1"/>
    <col min="9" max="9" width="8.88671875" style="4" customWidth="1"/>
    <col min="10" max="10" width="19.6640625" style="4" customWidth="1"/>
    <col min="11" max="11" width="20.44140625" style="4" customWidth="1"/>
    <col min="12" max="12" width="7.44140625" style="4" customWidth="1"/>
    <col min="13" max="13" width="28.109375" style="4" customWidth="1"/>
    <col min="14" max="14" width="20.33203125" style="4" customWidth="1"/>
    <col min="15" max="15" width="14.44140625" style="4" customWidth="1"/>
    <col min="16" max="16" width="37.6640625" style="4" customWidth="1"/>
    <col min="17" max="17" width="27" style="77" customWidth="1"/>
    <col min="18" max="16384" width="14.44140625" style="4"/>
  </cols>
  <sheetData>
    <row r="1" spans="1:17" ht="29.1" customHeight="1" x14ac:dyDescent="0.3">
      <c r="A1" s="168" t="s">
        <v>175</v>
      </c>
      <c r="B1" s="168"/>
      <c r="C1" s="168"/>
      <c r="D1" s="23"/>
      <c r="E1" s="23"/>
      <c r="F1" s="169" t="s">
        <v>176</v>
      </c>
      <c r="G1" s="170"/>
      <c r="H1" s="170"/>
      <c r="I1" s="170"/>
      <c r="J1" s="171"/>
      <c r="K1" s="23"/>
      <c r="L1" s="23"/>
      <c r="M1" s="23"/>
      <c r="N1" s="23"/>
      <c r="O1" s="23"/>
    </row>
    <row r="2" spans="1:17" ht="15.75" customHeight="1" x14ac:dyDescent="0.25">
      <c r="A2" s="168"/>
      <c r="B2" s="168"/>
      <c r="C2" s="168"/>
      <c r="F2" s="83" t="s">
        <v>177</v>
      </c>
      <c r="G2" s="84"/>
      <c r="H2" s="84"/>
      <c r="I2" s="24">
        <f>C37+C70+C102+C134+C166+C198+C230+C262</f>
        <v>61</v>
      </c>
      <c r="J2" s="25"/>
    </row>
    <row r="3" spans="1:17" ht="15.6" x14ac:dyDescent="0.3">
      <c r="A3" s="16" t="s">
        <v>77</v>
      </c>
      <c r="B3" s="17"/>
      <c r="C3" s="36" t="str">
        <f>'I. Identitas Prodi'!E5</f>
        <v>Akuakultur</v>
      </c>
      <c r="F3" s="85" t="s">
        <v>259</v>
      </c>
      <c r="G3" s="86"/>
      <c r="H3" s="84"/>
      <c r="I3" s="63">
        <f>Q37+Q70+Q102+Q134+Q166+Q198+Q230+Q262+D291+D313+D335+D357+D379+D401+D423+D445+D467+D489</f>
        <v>146</v>
      </c>
      <c r="J3" s="81" t="str">
        <f>IF(OR(I3&lt;144,I3&gt;148),"Error: 144-148","OK")</f>
        <v>OK</v>
      </c>
    </row>
    <row r="4" spans="1:17" ht="15.6" x14ac:dyDescent="0.3">
      <c r="A4" s="16" t="s">
        <v>178</v>
      </c>
      <c r="B4" s="17"/>
      <c r="C4" s="36" t="str">
        <f>VLOOKUP(C3,data!A2:B78,2,FALSE)</f>
        <v>KUL</v>
      </c>
      <c r="F4" s="83" t="s">
        <v>179</v>
      </c>
      <c r="G4" s="26">
        <f>I37+I70+I102+I134+I166+I198+I230+I262</f>
        <v>10</v>
      </c>
      <c r="H4" s="83" t="s">
        <v>180</v>
      </c>
      <c r="I4" s="84"/>
      <c r="J4" s="26">
        <f>K37+K70+K102+K134+K166+K198+K230+K262</f>
        <v>7</v>
      </c>
    </row>
    <row r="5" spans="1:17" ht="15.6" x14ac:dyDescent="0.3">
      <c r="A5" s="17"/>
      <c r="B5" s="17"/>
      <c r="C5" s="17"/>
      <c r="F5" s="83" t="s">
        <v>181</v>
      </c>
      <c r="G5" s="26">
        <f>J37+J70+J102+J134+J166+J198+J230+J262</f>
        <v>33</v>
      </c>
      <c r="H5" s="83" t="s">
        <v>182</v>
      </c>
      <c r="I5" s="84"/>
      <c r="J5" s="26">
        <f>L37+L70+L102+L134+L166+L198+L230+L262</f>
        <v>11</v>
      </c>
    </row>
    <row r="6" spans="1:17" ht="15.6" x14ac:dyDescent="0.3">
      <c r="A6" s="18"/>
      <c r="C6" s="18"/>
      <c r="F6" s="164" t="s">
        <v>183</v>
      </c>
      <c r="G6" s="165"/>
      <c r="H6" s="172" t="str">
        <f>IF(LEN(CONCATENATE(I38,I71,I103,I135,I167,I231,I263))&gt;0,"Ada Error, silakan cek tulisan merah dibawah masing-masing semester","OK")</f>
        <v>OK</v>
      </c>
      <c r="I6" s="173"/>
      <c r="J6" s="174"/>
    </row>
    <row r="7" spans="1:17" ht="15.6" x14ac:dyDescent="0.3">
      <c r="A7" s="18"/>
      <c r="C7" s="19"/>
      <c r="F7" s="166"/>
      <c r="G7" s="167"/>
      <c r="H7" s="138"/>
      <c r="I7" s="138"/>
      <c r="J7" s="139"/>
    </row>
    <row r="8" spans="1:17" s="55" customFormat="1" ht="15.6" x14ac:dyDescent="0.3">
      <c r="A8" s="18"/>
      <c r="C8" s="19"/>
      <c r="F8" s="98"/>
      <c r="G8" s="98"/>
      <c r="H8" s="97"/>
      <c r="I8" s="97"/>
      <c r="J8" s="97"/>
      <c r="Q8" s="77"/>
    </row>
    <row r="9" spans="1:17" ht="15.6" x14ac:dyDescent="0.3">
      <c r="A9" s="20" t="s">
        <v>184</v>
      </c>
      <c r="B9" s="27"/>
      <c r="C9" s="21">
        <v>1</v>
      </c>
    </row>
    <row r="10" spans="1:17" ht="15.75" customHeight="1" x14ac:dyDescent="0.3">
      <c r="A10" s="154" t="s">
        <v>185</v>
      </c>
      <c r="B10" s="154" t="s">
        <v>186</v>
      </c>
      <c r="C10" s="154" t="s">
        <v>187</v>
      </c>
      <c r="D10" s="154" t="s">
        <v>188</v>
      </c>
      <c r="E10" s="160" t="s">
        <v>189</v>
      </c>
      <c r="F10" s="161"/>
      <c r="G10" s="161"/>
      <c r="H10" s="148"/>
      <c r="I10" s="160" t="s">
        <v>227</v>
      </c>
      <c r="J10" s="161"/>
      <c r="K10" s="161"/>
      <c r="L10" s="148"/>
      <c r="M10" s="154" t="s">
        <v>190</v>
      </c>
      <c r="N10" s="154" t="s">
        <v>275</v>
      </c>
      <c r="O10" s="158" t="s">
        <v>192</v>
      </c>
      <c r="P10" s="156" t="s">
        <v>193</v>
      </c>
      <c r="Q10" s="156" t="s">
        <v>291</v>
      </c>
    </row>
    <row r="11" spans="1:17" ht="15.75" customHeight="1" x14ac:dyDescent="0.3">
      <c r="A11" s="155"/>
      <c r="B11" s="155"/>
      <c r="C11" s="155"/>
      <c r="D11" s="155"/>
      <c r="E11" s="28" t="s">
        <v>194</v>
      </c>
      <c r="F11" s="28" t="s">
        <v>195</v>
      </c>
      <c r="G11" s="28" t="s">
        <v>196</v>
      </c>
      <c r="H11" s="28" t="s">
        <v>197</v>
      </c>
      <c r="I11" s="28" t="s">
        <v>179</v>
      </c>
      <c r="J11" s="28" t="s">
        <v>181</v>
      </c>
      <c r="K11" s="28" t="s">
        <v>180</v>
      </c>
      <c r="L11" s="28" t="s">
        <v>182</v>
      </c>
      <c r="M11" s="155"/>
      <c r="N11" s="155"/>
      <c r="O11" s="159"/>
      <c r="P11" s="157"/>
      <c r="Q11" s="188"/>
    </row>
    <row r="12" spans="1:17" ht="15.75" customHeight="1" x14ac:dyDescent="0.25">
      <c r="A12" s="87" t="s">
        <v>198</v>
      </c>
      <c r="B12" s="88" t="str">
        <f t="shared" ref="B12:B36" si="0">CONCATENATE($C$4,"19",C$9,A12)</f>
        <v>KUL19101</v>
      </c>
      <c r="C12" s="37" t="s">
        <v>441</v>
      </c>
      <c r="D12" s="91">
        <f t="shared" ref="D12:D16" si="1">IF(SUM(E12:I12)=0,"",SUM(E12:I12))</f>
        <v>2</v>
      </c>
      <c r="E12" s="38">
        <v>2</v>
      </c>
      <c r="F12" s="38"/>
      <c r="G12" s="38"/>
      <c r="H12" s="38"/>
      <c r="I12" s="38" t="s">
        <v>407</v>
      </c>
      <c r="J12" s="38"/>
      <c r="K12" s="38"/>
      <c r="L12" s="38"/>
      <c r="M12" s="37"/>
      <c r="N12" s="38"/>
      <c r="O12" s="64">
        <v>20</v>
      </c>
      <c r="P12" s="65" t="s">
        <v>408</v>
      </c>
      <c r="Q12" s="99" t="s">
        <v>407</v>
      </c>
    </row>
    <row r="13" spans="1:17" ht="15.75" customHeight="1" x14ac:dyDescent="0.25">
      <c r="A13" s="87" t="s">
        <v>199</v>
      </c>
      <c r="B13" s="88" t="str">
        <f t="shared" si="0"/>
        <v>KUL19102</v>
      </c>
      <c r="C13" s="113" t="s">
        <v>440</v>
      </c>
      <c r="D13" s="91">
        <f t="shared" si="1"/>
        <v>2</v>
      </c>
      <c r="E13" s="38">
        <v>2</v>
      </c>
      <c r="F13" s="38"/>
      <c r="G13" s="38"/>
      <c r="H13" s="38"/>
      <c r="I13" s="38" t="s">
        <v>407</v>
      </c>
      <c r="J13" s="38"/>
      <c r="K13" s="38"/>
      <c r="L13" s="38"/>
      <c r="M13" s="53"/>
      <c r="N13" s="38"/>
      <c r="O13" s="64">
        <v>20</v>
      </c>
      <c r="P13" s="65" t="s">
        <v>408</v>
      </c>
      <c r="Q13" s="99" t="s">
        <v>407</v>
      </c>
    </row>
    <row r="14" spans="1:17" ht="15.75" customHeight="1" x14ac:dyDescent="0.25">
      <c r="A14" s="89" t="s">
        <v>200</v>
      </c>
      <c r="B14" s="88" t="str">
        <f t="shared" si="0"/>
        <v>KUL19103</v>
      </c>
      <c r="C14" s="113" t="s">
        <v>442</v>
      </c>
      <c r="D14" s="91">
        <f t="shared" si="1"/>
        <v>2</v>
      </c>
      <c r="E14" s="38">
        <v>2</v>
      </c>
      <c r="F14" s="38"/>
      <c r="G14" s="38"/>
      <c r="H14" s="38"/>
      <c r="I14" s="38" t="s">
        <v>407</v>
      </c>
      <c r="J14" s="38"/>
      <c r="K14" s="38"/>
      <c r="L14" s="38"/>
      <c r="M14" s="37"/>
      <c r="N14" s="38"/>
      <c r="O14" s="64">
        <v>20</v>
      </c>
      <c r="P14" s="65" t="s">
        <v>408</v>
      </c>
      <c r="Q14" s="99" t="s">
        <v>407</v>
      </c>
    </row>
    <row r="15" spans="1:17" ht="15.75" customHeight="1" x14ac:dyDescent="0.25">
      <c r="A15" s="89" t="s">
        <v>201</v>
      </c>
      <c r="B15" s="88" t="str">
        <f t="shared" si="0"/>
        <v>KUL19104</v>
      </c>
      <c r="C15" s="114" t="s">
        <v>439</v>
      </c>
      <c r="D15" s="91">
        <f t="shared" si="1"/>
        <v>2</v>
      </c>
      <c r="E15" s="38">
        <v>2</v>
      </c>
      <c r="F15" s="38"/>
      <c r="G15" s="38"/>
      <c r="H15" s="38"/>
      <c r="I15" s="38" t="s">
        <v>407</v>
      </c>
      <c r="J15" s="38"/>
      <c r="K15" s="38"/>
      <c r="L15" s="38"/>
      <c r="M15" s="37"/>
      <c r="N15" s="38"/>
      <c r="O15" s="64">
        <v>20</v>
      </c>
      <c r="P15" s="65" t="s">
        <v>416</v>
      </c>
      <c r="Q15" s="99" t="s">
        <v>407</v>
      </c>
    </row>
    <row r="16" spans="1:17" ht="15.75" customHeight="1" x14ac:dyDescent="0.25">
      <c r="A16" s="89" t="s">
        <v>202</v>
      </c>
      <c r="B16" s="88" t="str">
        <f t="shared" si="0"/>
        <v>KUL19105</v>
      </c>
      <c r="C16" s="113" t="s">
        <v>438</v>
      </c>
      <c r="D16" s="91">
        <f t="shared" si="1"/>
        <v>2</v>
      </c>
      <c r="E16" s="38">
        <v>2</v>
      </c>
      <c r="F16" s="38"/>
      <c r="G16" s="38"/>
      <c r="H16" s="38"/>
      <c r="I16" s="38" t="s">
        <v>407</v>
      </c>
      <c r="J16" s="38"/>
      <c r="K16" s="38"/>
      <c r="L16" s="38"/>
      <c r="M16" s="37"/>
      <c r="N16" s="38"/>
      <c r="O16" s="64">
        <v>20</v>
      </c>
      <c r="P16" s="65" t="s">
        <v>410</v>
      </c>
      <c r="Q16" s="99" t="s">
        <v>407</v>
      </c>
    </row>
    <row r="17" spans="1:17" ht="15.75" customHeight="1" x14ac:dyDescent="0.25">
      <c r="A17" s="89" t="s">
        <v>203</v>
      </c>
      <c r="B17" s="88" t="str">
        <f t="shared" si="0"/>
        <v>KUL19106</v>
      </c>
      <c r="C17" s="113" t="s">
        <v>437</v>
      </c>
      <c r="D17" s="91">
        <f t="shared" ref="D17:D36" si="2">IF(SUM(E17:I17)=0,"",SUM(E17:I17))</f>
        <v>2</v>
      </c>
      <c r="E17" s="38">
        <v>2</v>
      </c>
      <c r="F17" s="38"/>
      <c r="G17" s="38"/>
      <c r="H17" s="38"/>
      <c r="I17" s="38" t="s">
        <v>407</v>
      </c>
      <c r="J17" s="38"/>
      <c r="K17" s="38"/>
      <c r="L17" s="38"/>
      <c r="M17" s="37"/>
      <c r="N17" s="38" t="s">
        <v>407</v>
      </c>
      <c r="O17" s="64">
        <v>20</v>
      </c>
      <c r="P17" s="65" t="s">
        <v>410</v>
      </c>
      <c r="Q17" s="99" t="s">
        <v>407</v>
      </c>
    </row>
    <row r="18" spans="1:17" ht="15.75" customHeight="1" x14ac:dyDescent="0.25">
      <c r="A18" s="89" t="s">
        <v>204</v>
      </c>
      <c r="B18" s="90" t="str">
        <f t="shared" si="0"/>
        <v>KUL19107</v>
      </c>
      <c r="C18" s="113" t="s">
        <v>381</v>
      </c>
      <c r="D18" s="91">
        <f t="shared" si="2"/>
        <v>2</v>
      </c>
      <c r="E18" s="38">
        <v>2</v>
      </c>
      <c r="F18" s="38"/>
      <c r="G18" s="38"/>
      <c r="H18" s="38"/>
      <c r="I18" s="38" t="s">
        <v>407</v>
      </c>
      <c r="J18" s="38"/>
      <c r="K18" s="38"/>
      <c r="L18" s="38"/>
      <c r="M18" s="37"/>
      <c r="N18" s="38" t="s">
        <v>407</v>
      </c>
      <c r="O18" s="64">
        <v>20</v>
      </c>
      <c r="P18" s="65" t="s">
        <v>412</v>
      </c>
      <c r="Q18" s="99"/>
    </row>
    <row r="19" spans="1:17" ht="15.75" customHeight="1" x14ac:dyDescent="0.25">
      <c r="A19" s="89" t="s">
        <v>205</v>
      </c>
      <c r="B19" s="90" t="str">
        <f t="shared" si="0"/>
        <v>KUL19108</v>
      </c>
      <c r="C19" s="123" t="s">
        <v>11</v>
      </c>
      <c r="D19" s="91">
        <f t="shared" si="2"/>
        <v>2</v>
      </c>
      <c r="E19" s="38">
        <v>2</v>
      </c>
      <c r="F19" s="38"/>
      <c r="G19" s="38"/>
      <c r="H19" s="38"/>
      <c r="I19" s="38" t="s">
        <v>407</v>
      </c>
      <c r="J19" s="38"/>
      <c r="K19" s="38"/>
      <c r="L19" s="38"/>
      <c r="M19" s="37"/>
      <c r="N19" s="38" t="s">
        <v>407</v>
      </c>
      <c r="O19" s="64">
        <v>20</v>
      </c>
      <c r="P19" s="65" t="s">
        <v>412</v>
      </c>
      <c r="Q19" s="99"/>
    </row>
    <row r="20" spans="1:17" ht="15.75" customHeight="1" x14ac:dyDescent="0.25">
      <c r="A20" s="89" t="s">
        <v>206</v>
      </c>
      <c r="B20" s="88" t="str">
        <f t="shared" si="0"/>
        <v>KUL19109</v>
      </c>
      <c r="C20" s="59" t="s">
        <v>382</v>
      </c>
      <c r="D20" s="92">
        <f t="shared" si="2"/>
        <v>2</v>
      </c>
      <c r="E20" s="41">
        <v>2</v>
      </c>
      <c r="F20" s="41"/>
      <c r="G20" s="41"/>
      <c r="H20" s="41"/>
      <c r="I20" s="41" t="s">
        <v>407</v>
      </c>
      <c r="J20" s="41"/>
      <c r="K20" s="41"/>
      <c r="L20" s="41"/>
      <c r="M20" s="40"/>
      <c r="N20" s="41"/>
      <c r="O20" s="64">
        <v>20</v>
      </c>
      <c r="P20" s="65" t="s">
        <v>411</v>
      </c>
      <c r="Q20" s="99"/>
    </row>
    <row r="21" spans="1:17" ht="15.75" customHeight="1" x14ac:dyDescent="0.25">
      <c r="A21" s="89" t="s">
        <v>207</v>
      </c>
      <c r="B21" s="88" t="str">
        <f t="shared" si="0"/>
        <v>KUL19110</v>
      </c>
      <c r="C21" s="40" t="s">
        <v>450</v>
      </c>
      <c r="D21" s="92">
        <f t="shared" si="2"/>
        <v>3</v>
      </c>
      <c r="E21" s="41">
        <v>2</v>
      </c>
      <c r="F21" s="41">
        <v>1</v>
      </c>
      <c r="G21" s="41"/>
      <c r="H21" s="41"/>
      <c r="I21" s="41"/>
      <c r="J21" s="41" t="s">
        <v>407</v>
      </c>
      <c r="K21" s="41"/>
      <c r="L21" s="41"/>
      <c r="M21" s="40"/>
      <c r="N21" s="41"/>
      <c r="O21" s="64">
        <v>20</v>
      </c>
      <c r="P21" s="65" t="s">
        <v>411</v>
      </c>
      <c r="Q21" s="99"/>
    </row>
    <row r="22" spans="1:17" ht="15.75" customHeight="1" x14ac:dyDescent="0.25">
      <c r="A22" s="89" t="s">
        <v>208</v>
      </c>
      <c r="B22" s="88" t="str">
        <f t="shared" si="0"/>
        <v>KUL19111</v>
      </c>
      <c r="C22" s="40" t="s">
        <v>430</v>
      </c>
      <c r="D22" s="92">
        <f t="shared" si="2"/>
        <v>3</v>
      </c>
      <c r="E22" s="41">
        <v>2</v>
      </c>
      <c r="F22" s="41">
        <v>1</v>
      </c>
      <c r="G22" s="41"/>
      <c r="H22" s="41"/>
      <c r="I22" s="41"/>
      <c r="J22" s="41" t="s">
        <v>407</v>
      </c>
      <c r="K22" s="41"/>
      <c r="L22" s="41"/>
      <c r="M22" s="40"/>
      <c r="N22" s="41"/>
      <c r="O22" s="64">
        <v>20</v>
      </c>
      <c r="P22" s="65" t="s">
        <v>411</v>
      </c>
      <c r="Q22" s="99"/>
    </row>
    <row r="23" spans="1:17" ht="15.75" customHeight="1" x14ac:dyDescent="0.25">
      <c r="A23" s="89" t="s">
        <v>209</v>
      </c>
      <c r="B23" s="88" t="str">
        <f t="shared" si="0"/>
        <v>KUL19112</v>
      </c>
      <c r="C23" s="40" t="s">
        <v>431</v>
      </c>
      <c r="D23" s="92">
        <f t="shared" si="2"/>
        <v>3</v>
      </c>
      <c r="E23" s="41">
        <v>1</v>
      </c>
      <c r="F23" s="41">
        <v>1</v>
      </c>
      <c r="G23" s="41">
        <v>1</v>
      </c>
      <c r="H23" s="41"/>
      <c r="I23" s="41"/>
      <c r="J23" s="41" t="s">
        <v>407</v>
      </c>
      <c r="K23" s="41"/>
      <c r="L23" s="41"/>
      <c r="M23" s="40"/>
      <c r="N23" s="41"/>
      <c r="O23" s="64">
        <v>20</v>
      </c>
      <c r="P23" s="65" t="s">
        <v>411</v>
      </c>
      <c r="Q23" s="99"/>
    </row>
    <row r="24" spans="1:17" ht="15.75" customHeight="1" x14ac:dyDescent="0.25">
      <c r="A24" s="89" t="s">
        <v>210</v>
      </c>
      <c r="B24" s="88" t="str">
        <f t="shared" si="0"/>
        <v>KUL19113</v>
      </c>
      <c r="C24" s="40" t="s">
        <v>433</v>
      </c>
      <c r="D24" s="92">
        <f t="shared" si="2"/>
        <v>3</v>
      </c>
      <c r="E24" s="41">
        <v>1</v>
      </c>
      <c r="F24" s="41">
        <v>1</v>
      </c>
      <c r="G24" s="41">
        <v>1</v>
      </c>
      <c r="H24" s="41"/>
      <c r="I24" s="41"/>
      <c r="J24" s="41" t="s">
        <v>407</v>
      </c>
      <c r="K24" s="41"/>
      <c r="L24" s="41"/>
      <c r="M24" s="40"/>
      <c r="N24" s="41"/>
      <c r="O24" s="64">
        <v>20</v>
      </c>
      <c r="P24" s="65" t="s">
        <v>411</v>
      </c>
      <c r="Q24" s="99"/>
    </row>
    <row r="25" spans="1:17" ht="15.75" customHeight="1" x14ac:dyDescent="0.25">
      <c r="A25" s="89" t="s">
        <v>211</v>
      </c>
      <c r="B25" s="88" t="str">
        <f t="shared" si="0"/>
        <v>KUL19114</v>
      </c>
      <c r="C25" s="40"/>
      <c r="D25" s="92" t="str">
        <f t="shared" si="2"/>
        <v/>
      </c>
      <c r="E25" s="41"/>
      <c r="F25" s="41"/>
      <c r="G25" s="41"/>
      <c r="H25" s="41"/>
      <c r="I25" s="41"/>
      <c r="J25" s="41"/>
      <c r="K25" s="41"/>
      <c r="L25" s="41"/>
      <c r="M25" s="40"/>
      <c r="N25" s="41"/>
      <c r="O25" s="38"/>
      <c r="P25" s="65"/>
      <c r="Q25" s="99"/>
    </row>
    <row r="26" spans="1:17" ht="15.75" customHeight="1" x14ac:dyDescent="0.25">
      <c r="A26" s="89" t="s">
        <v>212</v>
      </c>
      <c r="B26" s="88" t="str">
        <f t="shared" si="0"/>
        <v>KUL19115</v>
      </c>
      <c r="C26" s="40"/>
      <c r="D26" s="92" t="str">
        <f t="shared" si="2"/>
        <v/>
      </c>
      <c r="E26" s="41"/>
      <c r="F26" s="41"/>
      <c r="G26" s="41"/>
      <c r="H26" s="41"/>
      <c r="I26" s="41"/>
      <c r="J26" s="41"/>
      <c r="K26" s="41"/>
      <c r="L26" s="41"/>
      <c r="M26" s="40"/>
      <c r="N26" s="41"/>
      <c r="O26" s="64"/>
      <c r="P26" s="65"/>
      <c r="Q26" s="99"/>
    </row>
    <row r="27" spans="1:17" ht="15.75" customHeight="1" x14ac:dyDescent="0.25">
      <c r="A27" s="89" t="s">
        <v>213</v>
      </c>
      <c r="B27" s="88" t="str">
        <f t="shared" si="0"/>
        <v>KUL19116</v>
      </c>
      <c r="C27" s="40"/>
      <c r="D27" s="92" t="str">
        <f t="shared" si="2"/>
        <v/>
      </c>
      <c r="E27" s="41"/>
      <c r="F27" s="41"/>
      <c r="G27" s="41"/>
      <c r="H27" s="41"/>
      <c r="I27" s="41"/>
      <c r="J27" s="41"/>
      <c r="K27" s="41"/>
      <c r="L27" s="41"/>
      <c r="M27" s="40"/>
      <c r="N27" s="41"/>
      <c r="O27" s="64"/>
      <c r="P27" s="65"/>
      <c r="Q27" s="99"/>
    </row>
    <row r="28" spans="1:17" ht="15.75" customHeight="1" x14ac:dyDescent="0.25">
      <c r="A28" s="89" t="s">
        <v>214</v>
      </c>
      <c r="B28" s="88" t="str">
        <f t="shared" si="0"/>
        <v>KUL19117</v>
      </c>
      <c r="C28" s="40"/>
      <c r="D28" s="92" t="str">
        <f t="shared" si="2"/>
        <v/>
      </c>
      <c r="E28" s="41"/>
      <c r="F28" s="41"/>
      <c r="G28" s="41"/>
      <c r="H28" s="41"/>
      <c r="I28" s="41"/>
      <c r="J28" s="41"/>
      <c r="K28" s="41"/>
      <c r="L28" s="41"/>
      <c r="M28" s="40"/>
      <c r="N28" s="41"/>
      <c r="O28" s="64"/>
      <c r="P28" s="65"/>
      <c r="Q28" s="99"/>
    </row>
    <row r="29" spans="1:17" ht="15.75" customHeight="1" x14ac:dyDescent="0.25">
      <c r="A29" s="89" t="s">
        <v>215</v>
      </c>
      <c r="B29" s="88" t="str">
        <f t="shared" si="0"/>
        <v>KUL19118</v>
      </c>
      <c r="C29" s="40"/>
      <c r="D29" s="92" t="str">
        <f t="shared" si="2"/>
        <v/>
      </c>
      <c r="E29" s="41"/>
      <c r="F29" s="41"/>
      <c r="G29" s="41"/>
      <c r="H29" s="41"/>
      <c r="I29" s="41"/>
      <c r="J29" s="41"/>
      <c r="K29" s="41"/>
      <c r="L29" s="41"/>
      <c r="M29" s="40"/>
      <c r="N29" s="41"/>
      <c r="O29" s="64"/>
      <c r="P29" s="65"/>
      <c r="Q29" s="99"/>
    </row>
    <row r="30" spans="1:17" ht="15.75" customHeight="1" x14ac:dyDescent="0.25">
      <c r="A30" s="89" t="s">
        <v>216</v>
      </c>
      <c r="B30" s="88" t="str">
        <f t="shared" si="0"/>
        <v>KUL19119</v>
      </c>
      <c r="C30" s="39"/>
      <c r="D30" s="92" t="str">
        <f t="shared" si="2"/>
        <v/>
      </c>
      <c r="E30" s="42"/>
      <c r="F30" s="42"/>
      <c r="G30" s="42"/>
      <c r="H30" s="42"/>
      <c r="I30" s="41"/>
      <c r="J30" s="41"/>
      <c r="K30" s="41"/>
      <c r="L30" s="41"/>
      <c r="M30" s="39"/>
      <c r="N30" s="41"/>
      <c r="O30" s="64"/>
      <c r="P30" s="65"/>
      <c r="Q30" s="99"/>
    </row>
    <row r="31" spans="1:17" ht="15.75" customHeight="1" x14ac:dyDescent="0.25">
      <c r="A31" s="89" t="s">
        <v>217</v>
      </c>
      <c r="B31" s="88" t="str">
        <f t="shared" si="0"/>
        <v>KUL19120</v>
      </c>
      <c r="C31" s="39"/>
      <c r="D31" s="92" t="str">
        <f t="shared" si="2"/>
        <v/>
      </c>
      <c r="E31" s="42"/>
      <c r="F31" s="42"/>
      <c r="G31" s="42"/>
      <c r="H31" s="42"/>
      <c r="I31" s="41"/>
      <c r="J31" s="41"/>
      <c r="K31" s="41"/>
      <c r="L31" s="41"/>
      <c r="M31" s="39"/>
      <c r="N31" s="41"/>
      <c r="O31" s="64"/>
      <c r="P31" s="65"/>
      <c r="Q31" s="99"/>
    </row>
    <row r="32" spans="1:17" ht="15.75" customHeight="1" x14ac:dyDescent="0.25">
      <c r="A32" s="89" t="s">
        <v>218</v>
      </c>
      <c r="B32" s="88" t="str">
        <f t="shared" si="0"/>
        <v>KUL19121</v>
      </c>
      <c r="C32" s="39"/>
      <c r="D32" s="92" t="str">
        <f t="shared" si="2"/>
        <v/>
      </c>
      <c r="E32" s="42"/>
      <c r="F32" s="42"/>
      <c r="G32" s="42"/>
      <c r="H32" s="42"/>
      <c r="I32" s="41"/>
      <c r="J32" s="41"/>
      <c r="K32" s="41"/>
      <c r="L32" s="41"/>
      <c r="M32" s="39"/>
      <c r="N32" s="41"/>
      <c r="O32" s="64"/>
      <c r="P32" s="65"/>
      <c r="Q32" s="99"/>
    </row>
    <row r="33" spans="1:17" ht="15.75" customHeight="1" x14ac:dyDescent="0.25">
      <c r="A33" s="89" t="s">
        <v>219</v>
      </c>
      <c r="B33" s="88" t="str">
        <f t="shared" si="0"/>
        <v>KUL19122</v>
      </c>
      <c r="C33" s="39"/>
      <c r="D33" s="92" t="str">
        <f t="shared" si="2"/>
        <v/>
      </c>
      <c r="E33" s="42"/>
      <c r="F33" s="42"/>
      <c r="G33" s="42"/>
      <c r="H33" s="42"/>
      <c r="I33" s="41"/>
      <c r="J33" s="41"/>
      <c r="K33" s="41"/>
      <c r="L33" s="41"/>
      <c r="M33" s="39"/>
      <c r="N33" s="41"/>
      <c r="O33" s="64"/>
      <c r="P33" s="65"/>
      <c r="Q33" s="99"/>
    </row>
    <row r="34" spans="1:17" ht="15.75" customHeight="1" x14ac:dyDescent="0.25">
      <c r="A34" s="89" t="s">
        <v>220</v>
      </c>
      <c r="B34" s="88" t="str">
        <f t="shared" si="0"/>
        <v>KUL19123</v>
      </c>
      <c r="C34" s="39"/>
      <c r="D34" s="92" t="str">
        <f t="shared" si="2"/>
        <v/>
      </c>
      <c r="E34" s="42"/>
      <c r="F34" s="42"/>
      <c r="G34" s="42"/>
      <c r="H34" s="42"/>
      <c r="I34" s="41"/>
      <c r="J34" s="41"/>
      <c r="K34" s="41"/>
      <c r="L34" s="41"/>
      <c r="M34" s="39"/>
      <c r="N34" s="41"/>
      <c r="O34" s="64"/>
      <c r="P34" s="65"/>
      <c r="Q34" s="99"/>
    </row>
    <row r="35" spans="1:17" ht="15.75" customHeight="1" x14ac:dyDescent="0.25">
      <c r="A35" s="89" t="s">
        <v>221</v>
      </c>
      <c r="B35" s="88" t="str">
        <f t="shared" si="0"/>
        <v>KUL19124</v>
      </c>
      <c r="C35" s="39"/>
      <c r="D35" s="92" t="str">
        <f t="shared" si="2"/>
        <v/>
      </c>
      <c r="E35" s="42"/>
      <c r="F35" s="42"/>
      <c r="G35" s="42"/>
      <c r="H35" s="42"/>
      <c r="I35" s="41"/>
      <c r="J35" s="41"/>
      <c r="K35" s="41"/>
      <c r="L35" s="41"/>
      <c r="M35" s="39"/>
      <c r="N35" s="41"/>
      <c r="O35" s="64"/>
      <c r="P35" s="65"/>
      <c r="Q35" s="99"/>
    </row>
    <row r="36" spans="1:17" ht="15.75" customHeight="1" x14ac:dyDescent="0.25">
      <c r="A36" s="89" t="s">
        <v>222</v>
      </c>
      <c r="B36" s="88" t="str">
        <f t="shared" si="0"/>
        <v>KUL19125</v>
      </c>
      <c r="C36" s="39"/>
      <c r="D36" s="92" t="str">
        <f t="shared" si="2"/>
        <v/>
      </c>
      <c r="E36" s="42"/>
      <c r="F36" s="42"/>
      <c r="G36" s="42"/>
      <c r="H36" s="42"/>
      <c r="I36" s="41"/>
      <c r="J36" s="41"/>
      <c r="K36" s="41"/>
      <c r="L36" s="41"/>
      <c r="M36" s="39"/>
      <c r="N36" s="41"/>
      <c r="O36" s="64"/>
      <c r="P36" s="65"/>
      <c r="Q36" s="99"/>
    </row>
    <row r="37" spans="1:17" ht="15.75" customHeight="1" x14ac:dyDescent="0.3">
      <c r="A37" s="71" t="s">
        <v>223</v>
      </c>
      <c r="B37" s="72"/>
      <c r="C37" s="30">
        <f>COUNTA(C12:C36)</f>
        <v>13</v>
      </c>
      <c r="D37" s="31">
        <f t="shared" ref="D37:H37" si="3">SUM(D12:D36)</f>
        <v>30</v>
      </c>
      <c r="E37" s="31">
        <f t="shared" si="3"/>
        <v>24</v>
      </c>
      <c r="F37" s="31">
        <f t="shared" si="3"/>
        <v>4</v>
      </c>
      <c r="G37" s="31">
        <f t="shared" si="3"/>
        <v>2</v>
      </c>
      <c r="H37" s="31">
        <f t="shared" si="3"/>
        <v>0</v>
      </c>
      <c r="I37" s="31">
        <f t="shared" ref="I37:L37" si="4">COUNTIF(I12:I36,"=V")</f>
        <v>9</v>
      </c>
      <c r="J37" s="31">
        <f t="shared" si="4"/>
        <v>4</v>
      </c>
      <c r="K37" s="31">
        <f t="shared" si="4"/>
        <v>0</v>
      </c>
      <c r="L37" s="31">
        <f t="shared" si="4"/>
        <v>0</v>
      </c>
      <c r="M37" s="32"/>
      <c r="N37" s="31">
        <f>COUNTIF(N12:N36,"=V")</f>
        <v>3</v>
      </c>
      <c r="O37" s="56"/>
      <c r="P37" s="82" t="s">
        <v>292</v>
      </c>
      <c r="Q37" s="58">
        <f>SUMIF(Q12:Q36,"&lt;&gt;V",D12:D36)</f>
        <v>18</v>
      </c>
    </row>
    <row r="38" spans="1:17" ht="15.75" customHeight="1" x14ac:dyDescent="0.25">
      <c r="I38" s="162" t="str">
        <f>IF(C37&lt;&gt;SUM(I37:L37),"Warning!! Pastikan hanya memilih salah satu jenis matakuliah atau Pastikan setiap matakuliah sudah memilih satu jenis matakuliah","")</f>
        <v/>
      </c>
      <c r="J38" s="163"/>
      <c r="K38" s="163"/>
      <c r="L38" s="163"/>
    </row>
    <row r="39" spans="1:17" ht="15.75" customHeight="1" x14ac:dyDescent="0.25">
      <c r="I39" s="163"/>
      <c r="J39" s="163"/>
      <c r="K39" s="163"/>
      <c r="L39" s="163"/>
    </row>
    <row r="40" spans="1:17" ht="15.75" customHeight="1" x14ac:dyDescent="0.25">
      <c r="I40" s="163"/>
      <c r="J40" s="163"/>
      <c r="K40" s="163"/>
      <c r="L40" s="163"/>
    </row>
    <row r="42" spans="1:17" ht="15.6" x14ac:dyDescent="0.3">
      <c r="A42" s="20" t="s">
        <v>184</v>
      </c>
      <c r="B42" s="27"/>
      <c r="C42" s="21">
        <v>2</v>
      </c>
    </row>
    <row r="43" spans="1:17" ht="15.75" customHeight="1" x14ac:dyDescent="0.3">
      <c r="A43" s="154" t="s">
        <v>185</v>
      </c>
      <c r="B43" s="154" t="s">
        <v>186</v>
      </c>
      <c r="C43" s="154" t="s">
        <v>187</v>
      </c>
      <c r="D43" s="154" t="s">
        <v>188</v>
      </c>
      <c r="E43" s="160" t="s">
        <v>189</v>
      </c>
      <c r="F43" s="161"/>
      <c r="G43" s="161"/>
      <c r="H43" s="148"/>
      <c r="I43" s="160" t="s">
        <v>227</v>
      </c>
      <c r="J43" s="161"/>
      <c r="K43" s="161"/>
      <c r="L43" s="148"/>
      <c r="M43" s="154" t="s">
        <v>190</v>
      </c>
      <c r="N43" s="154" t="s">
        <v>191</v>
      </c>
      <c r="O43" s="154" t="s">
        <v>192</v>
      </c>
      <c r="P43" s="156" t="s">
        <v>193</v>
      </c>
      <c r="Q43" s="156" t="s">
        <v>291</v>
      </c>
    </row>
    <row r="44" spans="1:17" ht="15.75" customHeight="1" x14ac:dyDescent="0.3">
      <c r="A44" s="155"/>
      <c r="B44" s="155"/>
      <c r="C44" s="155"/>
      <c r="D44" s="155"/>
      <c r="E44" s="28" t="s">
        <v>194</v>
      </c>
      <c r="F44" s="28" t="s">
        <v>195</v>
      </c>
      <c r="G44" s="28" t="s">
        <v>196</v>
      </c>
      <c r="H44" s="28" t="s">
        <v>197</v>
      </c>
      <c r="I44" s="28" t="s">
        <v>179</v>
      </c>
      <c r="J44" s="28" t="s">
        <v>181</v>
      </c>
      <c r="K44" s="28" t="s">
        <v>180</v>
      </c>
      <c r="L44" s="28" t="s">
        <v>182</v>
      </c>
      <c r="M44" s="155"/>
      <c r="N44" s="155"/>
      <c r="O44" s="155"/>
      <c r="P44" s="157"/>
      <c r="Q44" s="188"/>
    </row>
    <row r="45" spans="1:17" ht="15.75" customHeight="1" x14ac:dyDescent="0.25">
      <c r="A45" s="87" t="s">
        <v>198</v>
      </c>
      <c r="B45" s="88" t="str">
        <f t="shared" ref="B45:B69" si="5">CONCATENATE($C$4,"19",C$42,A45)</f>
        <v>KUL19201</v>
      </c>
      <c r="C45" s="113" t="s">
        <v>263</v>
      </c>
      <c r="D45" s="92">
        <f>IF(SUM(E45:I45)=0,"",SUM(E45:I45))</f>
        <v>2</v>
      </c>
      <c r="E45" s="38">
        <v>2</v>
      </c>
      <c r="F45" s="38"/>
      <c r="G45" s="38"/>
      <c r="H45" s="38"/>
      <c r="I45" s="38" t="s">
        <v>407</v>
      </c>
      <c r="J45" s="38"/>
      <c r="K45" s="38"/>
      <c r="L45" s="38"/>
      <c r="M45" s="37"/>
      <c r="N45" s="38"/>
      <c r="O45" s="38">
        <v>20</v>
      </c>
      <c r="P45" s="65" t="s">
        <v>408</v>
      </c>
      <c r="Q45" s="99"/>
    </row>
    <row r="46" spans="1:17" ht="15.75" customHeight="1" x14ac:dyDescent="0.25">
      <c r="A46" s="87" t="s">
        <v>199</v>
      </c>
      <c r="B46" s="88" t="str">
        <f t="shared" si="5"/>
        <v>KUL19202</v>
      </c>
      <c r="C46" s="113" t="s">
        <v>264</v>
      </c>
      <c r="D46" s="92">
        <f t="shared" ref="D46:D69" si="6">IF(SUM(E46:I46)=0,"",SUM(E46:I46))</f>
        <v>2</v>
      </c>
      <c r="E46" s="38">
        <v>2</v>
      </c>
      <c r="F46" s="38"/>
      <c r="G46" s="38"/>
      <c r="H46" s="38"/>
      <c r="I46" s="38"/>
      <c r="J46" s="38"/>
      <c r="K46" s="38"/>
      <c r="L46" s="38" t="s">
        <v>407</v>
      </c>
      <c r="M46" s="37"/>
      <c r="N46" s="38"/>
      <c r="O46" s="38">
        <v>20</v>
      </c>
      <c r="P46" s="65" t="s">
        <v>409</v>
      </c>
      <c r="Q46" s="99"/>
    </row>
    <row r="47" spans="1:17" ht="15.75" customHeight="1" x14ac:dyDescent="0.25">
      <c r="A47" s="89" t="s">
        <v>200</v>
      </c>
      <c r="B47" s="88" t="str">
        <f t="shared" si="5"/>
        <v>KUL19203</v>
      </c>
      <c r="C47" s="113" t="s">
        <v>383</v>
      </c>
      <c r="D47" s="92">
        <f t="shared" si="6"/>
        <v>2</v>
      </c>
      <c r="E47" s="38">
        <v>2</v>
      </c>
      <c r="F47" s="38"/>
      <c r="G47" s="38"/>
      <c r="H47" s="38"/>
      <c r="I47" s="38"/>
      <c r="J47" s="38"/>
      <c r="K47" s="38" t="s">
        <v>407</v>
      </c>
      <c r="L47" s="38" t="s">
        <v>407</v>
      </c>
      <c r="M47" s="37"/>
      <c r="N47" s="38"/>
      <c r="O47" s="38">
        <v>20</v>
      </c>
      <c r="P47" s="65" t="s">
        <v>409</v>
      </c>
      <c r="Q47" s="99"/>
    </row>
    <row r="48" spans="1:17" ht="15.75" customHeight="1" x14ac:dyDescent="0.25">
      <c r="A48" s="89" t="s">
        <v>201</v>
      </c>
      <c r="B48" s="88" t="str">
        <f t="shared" si="5"/>
        <v>KUL19204</v>
      </c>
      <c r="C48" s="113" t="s">
        <v>452</v>
      </c>
      <c r="D48" s="92">
        <f t="shared" si="6"/>
        <v>3</v>
      </c>
      <c r="E48" s="38">
        <v>1</v>
      </c>
      <c r="F48" s="38">
        <v>1</v>
      </c>
      <c r="G48" s="38">
        <v>1</v>
      </c>
      <c r="H48" s="38"/>
      <c r="I48" s="38"/>
      <c r="J48" s="38" t="s">
        <v>407</v>
      </c>
      <c r="K48" s="38"/>
      <c r="L48" s="38"/>
      <c r="M48" s="37" t="str">
        <f>B18</f>
        <v>KUL19107</v>
      </c>
      <c r="N48" s="38"/>
      <c r="O48" s="38">
        <v>20</v>
      </c>
      <c r="P48" s="65" t="s">
        <v>411</v>
      </c>
      <c r="Q48" s="99"/>
    </row>
    <row r="49" spans="1:17" ht="15" x14ac:dyDescent="0.25">
      <c r="A49" s="89" t="s">
        <v>202</v>
      </c>
      <c r="B49" s="88" t="str">
        <f t="shared" si="5"/>
        <v>KUL19205</v>
      </c>
      <c r="C49" s="113" t="s">
        <v>426</v>
      </c>
      <c r="D49" s="92">
        <f t="shared" si="6"/>
        <v>3</v>
      </c>
      <c r="E49" s="38">
        <v>2</v>
      </c>
      <c r="F49" s="38"/>
      <c r="G49" s="38"/>
      <c r="H49" s="38"/>
      <c r="I49" s="38"/>
      <c r="J49" s="38" t="s">
        <v>407</v>
      </c>
      <c r="K49" s="38"/>
      <c r="L49" s="38"/>
      <c r="M49" s="37"/>
      <c r="N49" s="38"/>
      <c r="O49" s="38">
        <v>20</v>
      </c>
      <c r="P49" s="65" t="s">
        <v>411</v>
      </c>
      <c r="Q49" s="99"/>
    </row>
    <row r="50" spans="1:17" ht="15" x14ac:dyDescent="0.25">
      <c r="A50" s="89" t="s">
        <v>203</v>
      </c>
      <c r="B50" s="88" t="str">
        <f t="shared" si="5"/>
        <v>KUL19206</v>
      </c>
      <c r="C50" s="113" t="s">
        <v>456</v>
      </c>
      <c r="D50" s="92">
        <f t="shared" si="6"/>
        <v>2</v>
      </c>
      <c r="E50" s="38">
        <v>1</v>
      </c>
      <c r="F50" s="38">
        <v>1</v>
      </c>
      <c r="G50" s="38">
        <v>1</v>
      </c>
      <c r="H50" s="38"/>
      <c r="I50" s="38"/>
      <c r="J50" s="38" t="s">
        <v>407</v>
      </c>
      <c r="K50" s="38"/>
      <c r="L50" s="38"/>
      <c r="M50" s="37"/>
      <c r="N50" s="38"/>
      <c r="O50" s="38">
        <v>20</v>
      </c>
      <c r="P50" s="65" t="s">
        <v>411</v>
      </c>
      <c r="Q50" s="99"/>
    </row>
    <row r="51" spans="1:17" ht="15" x14ac:dyDescent="0.25">
      <c r="A51" s="89" t="s">
        <v>204</v>
      </c>
      <c r="B51" s="88" t="str">
        <f t="shared" si="5"/>
        <v>KUL19207</v>
      </c>
      <c r="C51" s="113" t="s">
        <v>385</v>
      </c>
      <c r="D51" s="92">
        <f t="shared" si="6"/>
        <v>3</v>
      </c>
      <c r="E51" s="38">
        <v>2</v>
      </c>
      <c r="F51" s="38">
        <v>1</v>
      </c>
      <c r="G51" s="38"/>
      <c r="H51" s="38"/>
      <c r="I51" s="38"/>
      <c r="J51" s="38" t="s">
        <v>407</v>
      </c>
      <c r="K51" s="38"/>
      <c r="L51" s="38"/>
      <c r="M51" s="37"/>
      <c r="N51" s="38" t="s">
        <v>407</v>
      </c>
      <c r="O51" s="38">
        <v>20</v>
      </c>
      <c r="P51" s="65" t="s">
        <v>411</v>
      </c>
      <c r="Q51" s="99"/>
    </row>
    <row r="52" spans="1:17" ht="15" x14ac:dyDescent="0.25">
      <c r="A52" s="89" t="s">
        <v>205</v>
      </c>
      <c r="B52" s="88" t="str">
        <f t="shared" si="5"/>
        <v>KUL19208</v>
      </c>
      <c r="C52" s="113" t="s">
        <v>432</v>
      </c>
      <c r="D52" s="92">
        <f t="shared" si="6"/>
        <v>3</v>
      </c>
      <c r="E52" s="38">
        <v>1</v>
      </c>
      <c r="F52" s="38">
        <v>1</v>
      </c>
      <c r="G52" s="38">
        <v>1</v>
      </c>
      <c r="H52" s="38"/>
      <c r="I52" s="38"/>
      <c r="J52" s="38" t="s">
        <v>407</v>
      </c>
      <c r="K52" s="38"/>
      <c r="L52" s="38"/>
      <c r="M52" s="37"/>
      <c r="N52" s="38" t="s">
        <v>407</v>
      </c>
      <c r="O52" s="38">
        <v>20</v>
      </c>
      <c r="P52" s="65" t="s">
        <v>411</v>
      </c>
      <c r="Q52" s="99"/>
    </row>
    <row r="53" spans="1:17" ht="15" x14ac:dyDescent="0.25">
      <c r="A53" s="89" t="s">
        <v>206</v>
      </c>
      <c r="B53" s="88" t="str">
        <f t="shared" si="5"/>
        <v>KUL19209</v>
      </c>
      <c r="C53" s="113" t="s">
        <v>443</v>
      </c>
      <c r="D53" s="92">
        <f t="shared" si="6"/>
        <v>3</v>
      </c>
      <c r="E53" s="41">
        <v>1</v>
      </c>
      <c r="F53" s="41"/>
      <c r="G53" s="41">
        <v>2</v>
      </c>
      <c r="H53" s="41"/>
      <c r="I53" s="41"/>
      <c r="J53" s="41"/>
      <c r="K53" s="41" t="s">
        <v>407</v>
      </c>
      <c r="L53" s="41"/>
      <c r="M53" s="40"/>
      <c r="N53" s="41"/>
      <c r="O53" s="38">
        <v>20</v>
      </c>
      <c r="P53" s="65" t="s">
        <v>411</v>
      </c>
      <c r="Q53" s="99"/>
    </row>
    <row r="54" spans="1:17" ht="15" x14ac:dyDescent="0.25">
      <c r="A54" s="89" t="s">
        <v>207</v>
      </c>
      <c r="B54" s="88" t="str">
        <f t="shared" si="5"/>
        <v>KUL19210</v>
      </c>
      <c r="C54" s="40" t="s">
        <v>428</v>
      </c>
      <c r="D54" s="92" t="str">
        <f t="shared" si="6"/>
        <v/>
      </c>
      <c r="E54" s="41"/>
      <c r="F54" s="41"/>
      <c r="G54" s="41"/>
      <c r="H54" s="41"/>
      <c r="I54" s="41"/>
      <c r="J54" s="41"/>
      <c r="K54" s="41"/>
      <c r="L54" s="41"/>
      <c r="M54" s="40"/>
      <c r="N54" s="41"/>
      <c r="O54" s="38"/>
      <c r="P54" s="65"/>
      <c r="Q54" s="99"/>
    </row>
    <row r="55" spans="1:17" ht="15" x14ac:dyDescent="0.25">
      <c r="A55" s="89" t="s">
        <v>208</v>
      </c>
      <c r="B55" s="88" t="str">
        <f t="shared" si="5"/>
        <v>KUL19211</v>
      </c>
      <c r="C55" s="40"/>
      <c r="D55" s="92" t="str">
        <f t="shared" si="6"/>
        <v/>
      </c>
      <c r="E55" s="41"/>
      <c r="F55" s="41"/>
      <c r="G55" s="41"/>
      <c r="H55" s="41"/>
      <c r="I55" s="41"/>
      <c r="J55" s="41"/>
      <c r="K55" s="41"/>
      <c r="L55" s="41"/>
      <c r="M55" s="40"/>
      <c r="N55" s="41"/>
      <c r="O55" s="38"/>
      <c r="P55" s="65"/>
      <c r="Q55" s="99"/>
    </row>
    <row r="56" spans="1:17" ht="15" x14ac:dyDescent="0.25">
      <c r="A56" s="89" t="s">
        <v>209</v>
      </c>
      <c r="B56" s="88" t="str">
        <f t="shared" si="5"/>
        <v>KUL19212</v>
      </c>
      <c r="C56" s="40"/>
      <c r="D56" s="92" t="str">
        <f t="shared" si="6"/>
        <v/>
      </c>
      <c r="E56" s="41"/>
      <c r="F56" s="41"/>
      <c r="G56" s="41"/>
      <c r="H56" s="41"/>
      <c r="I56" s="41"/>
      <c r="J56" s="41"/>
      <c r="K56" s="41"/>
      <c r="L56" s="41"/>
      <c r="M56" s="40"/>
      <c r="N56" s="41"/>
      <c r="O56" s="38"/>
      <c r="P56" s="65"/>
      <c r="Q56" s="99"/>
    </row>
    <row r="57" spans="1:17" ht="15" x14ac:dyDescent="0.25">
      <c r="A57" s="89" t="s">
        <v>210</v>
      </c>
      <c r="B57" s="88" t="str">
        <f t="shared" si="5"/>
        <v>KUL19213</v>
      </c>
      <c r="C57" s="40"/>
      <c r="D57" s="92" t="str">
        <f t="shared" si="6"/>
        <v/>
      </c>
      <c r="E57" s="41"/>
      <c r="F57" s="41"/>
      <c r="G57" s="41"/>
      <c r="H57" s="41"/>
      <c r="I57" s="41"/>
      <c r="J57" s="41"/>
      <c r="K57" s="41"/>
      <c r="L57" s="41"/>
      <c r="M57" s="40"/>
      <c r="N57" s="41"/>
      <c r="O57" s="38"/>
      <c r="P57" s="65"/>
      <c r="Q57" s="99"/>
    </row>
    <row r="58" spans="1:17" ht="15" x14ac:dyDescent="0.25">
      <c r="A58" s="89" t="s">
        <v>211</v>
      </c>
      <c r="B58" s="88" t="str">
        <f t="shared" si="5"/>
        <v>KUL19214</v>
      </c>
      <c r="C58" s="40"/>
      <c r="D58" s="92" t="str">
        <f t="shared" si="6"/>
        <v/>
      </c>
      <c r="E58" s="41"/>
      <c r="F58" s="41"/>
      <c r="G58" s="41"/>
      <c r="H58" s="41"/>
      <c r="I58" s="41"/>
      <c r="J58" s="41"/>
      <c r="K58" s="41"/>
      <c r="L58" s="41"/>
      <c r="M58" s="40"/>
      <c r="N58" s="41"/>
      <c r="O58" s="38"/>
      <c r="P58" s="65"/>
      <c r="Q58" s="99"/>
    </row>
    <row r="59" spans="1:17" ht="15" x14ac:dyDescent="0.25">
      <c r="A59" s="89" t="s">
        <v>212</v>
      </c>
      <c r="B59" s="88" t="str">
        <f t="shared" si="5"/>
        <v>KUL19215</v>
      </c>
      <c r="C59" s="40"/>
      <c r="D59" s="92" t="str">
        <f t="shared" si="6"/>
        <v/>
      </c>
      <c r="E59" s="41"/>
      <c r="F59" s="41"/>
      <c r="G59" s="41"/>
      <c r="H59" s="41"/>
      <c r="I59" s="41"/>
      <c r="J59" s="41"/>
      <c r="K59" s="41"/>
      <c r="L59" s="41"/>
      <c r="M59" s="40"/>
      <c r="N59" s="41"/>
      <c r="O59" s="38"/>
      <c r="P59" s="65"/>
      <c r="Q59" s="99"/>
    </row>
    <row r="60" spans="1:17" ht="15" x14ac:dyDescent="0.25">
      <c r="A60" s="89" t="s">
        <v>213</v>
      </c>
      <c r="B60" s="88" t="str">
        <f t="shared" si="5"/>
        <v>KUL19216</v>
      </c>
      <c r="C60" s="40"/>
      <c r="D60" s="92" t="str">
        <f t="shared" si="6"/>
        <v/>
      </c>
      <c r="E60" s="41"/>
      <c r="F60" s="41"/>
      <c r="G60" s="41"/>
      <c r="H60" s="41"/>
      <c r="I60" s="41"/>
      <c r="J60" s="41"/>
      <c r="K60" s="41"/>
      <c r="L60" s="41"/>
      <c r="M60" s="40"/>
      <c r="N60" s="41"/>
      <c r="O60" s="38"/>
      <c r="P60" s="65"/>
      <c r="Q60" s="99"/>
    </row>
    <row r="61" spans="1:17" ht="15" x14ac:dyDescent="0.25">
      <c r="A61" s="89" t="s">
        <v>214</v>
      </c>
      <c r="B61" s="88" t="str">
        <f t="shared" si="5"/>
        <v>KUL19217</v>
      </c>
      <c r="C61" s="40"/>
      <c r="D61" s="92" t="str">
        <f t="shared" si="6"/>
        <v/>
      </c>
      <c r="E61" s="41"/>
      <c r="F61" s="41"/>
      <c r="G61" s="41"/>
      <c r="H61" s="41"/>
      <c r="I61" s="41"/>
      <c r="J61" s="41"/>
      <c r="K61" s="41"/>
      <c r="L61" s="41"/>
      <c r="M61" s="40"/>
      <c r="N61" s="41"/>
      <c r="O61" s="38"/>
      <c r="P61" s="65"/>
      <c r="Q61" s="99"/>
    </row>
    <row r="62" spans="1:17" ht="15" x14ac:dyDescent="0.25">
      <c r="A62" s="89" t="s">
        <v>215</v>
      </c>
      <c r="B62" s="88" t="str">
        <f t="shared" si="5"/>
        <v>KUL19218</v>
      </c>
      <c r="C62" s="40"/>
      <c r="D62" s="92" t="str">
        <f t="shared" si="6"/>
        <v/>
      </c>
      <c r="E62" s="41"/>
      <c r="F62" s="41"/>
      <c r="G62" s="41"/>
      <c r="H62" s="41"/>
      <c r="I62" s="41"/>
      <c r="J62" s="41"/>
      <c r="K62" s="41"/>
      <c r="L62" s="41"/>
      <c r="M62" s="40"/>
      <c r="N62" s="41"/>
      <c r="O62" s="38"/>
      <c r="P62" s="65"/>
      <c r="Q62" s="99"/>
    </row>
    <row r="63" spans="1:17" ht="15" x14ac:dyDescent="0.25">
      <c r="A63" s="89" t="s">
        <v>216</v>
      </c>
      <c r="B63" s="88" t="str">
        <f t="shared" si="5"/>
        <v>KUL19219</v>
      </c>
      <c r="C63" s="39"/>
      <c r="D63" s="92" t="str">
        <f t="shared" si="6"/>
        <v/>
      </c>
      <c r="E63" s="42"/>
      <c r="F63" s="42"/>
      <c r="G63" s="42"/>
      <c r="H63" s="42"/>
      <c r="I63" s="41"/>
      <c r="J63" s="41"/>
      <c r="K63" s="41"/>
      <c r="L63" s="41"/>
      <c r="M63" s="39"/>
      <c r="N63" s="41"/>
      <c r="O63" s="38"/>
      <c r="P63" s="65"/>
      <c r="Q63" s="99"/>
    </row>
    <row r="64" spans="1:17" ht="15" x14ac:dyDescent="0.25">
      <c r="A64" s="89" t="s">
        <v>217</v>
      </c>
      <c r="B64" s="88" t="str">
        <f t="shared" si="5"/>
        <v>KUL19220</v>
      </c>
      <c r="C64" s="39"/>
      <c r="D64" s="92" t="str">
        <f t="shared" si="6"/>
        <v/>
      </c>
      <c r="E64" s="42"/>
      <c r="F64" s="42"/>
      <c r="G64" s="42"/>
      <c r="H64" s="42"/>
      <c r="I64" s="41"/>
      <c r="J64" s="41"/>
      <c r="K64" s="41"/>
      <c r="L64" s="41"/>
      <c r="M64" s="39"/>
      <c r="N64" s="41"/>
      <c r="O64" s="38"/>
      <c r="P64" s="65"/>
      <c r="Q64" s="99"/>
    </row>
    <row r="65" spans="1:17" ht="15" x14ac:dyDescent="0.25">
      <c r="A65" s="89" t="s">
        <v>218</v>
      </c>
      <c r="B65" s="88" t="str">
        <f t="shared" si="5"/>
        <v>KUL19221</v>
      </c>
      <c r="C65" s="39"/>
      <c r="D65" s="92" t="str">
        <f t="shared" si="6"/>
        <v/>
      </c>
      <c r="E65" s="42"/>
      <c r="F65" s="42"/>
      <c r="G65" s="42"/>
      <c r="H65" s="42"/>
      <c r="I65" s="41"/>
      <c r="J65" s="41"/>
      <c r="K65" s="41"/>
      <c r="L65" s="41"/>
      <c r="M65" s="39"/>
      <c r="N65" s="41"/>
      <c r="O65" s="38"/>
      <c r="P65" s="65"/>
      <c r="Q65" s="99"/>
    </row>
    <row r="66" spans="1:17" ht="15" x14ac:dyDescent="0.25">
      <c r="A66" s="89" t="s">
        <v>219</v>
      </c>
      <c r="B66" s="88" t="str">
        <f t="shared" si="5"/>
        <v>KUL19222</v>
      </c>
      <c r="C66" s="39"/>
      <c r="D66" s="92" t="str">
        <f t="shared" si="6"/>
        <v/>
      </c>
      <c r="E66" s="42"/>
      <c r="F66" s="42"/>
      <c r="G66" s="42"/>
      <c r="H66" s="42"/>
      <c r="I66" s="41"/>
      <c r="J66" s="41"/>
      <c r="K66" s="41"/>
      <c r="L66" s="41"/>
      <c r="M66" s="39"/>
      <c r="N66" s="41"/>
      <c r="O66" s="38"/>
      <c r="P66" s="65"/>
      <c r="Q66" s="99"/>
    </row>
    <row r="67" spans="1:17" ht="15" x14ac:dyDescent="0.25">
      <c r="A67" s="89" t="s">
        <v>220</v>
      </c>
      <c r="B67" s="88" t="str">
        <f t="shared" si="5"/>
        <v>KUL19223</v>
      </c>
      <c r="C67" s="39"/>
      <c r="D67" s="92" t="str">
        <f t="shared" si="6"/>
        <v/>
      </c>
      <c r="E67" s="42"/>
      <c r="F67" s="42"/>
      <c r="G67" s="42"/>
      <c r="H67" s="42"/>
      <c r="I67" s="41"/>
      <c r="J67" s="41"/>
      <c r="K67" s="41"/>
      <c r="L67" s="41"/>
      <c r="M67" s="39"/>
      <c r="N67" s="41"/>
      <c r="O67" s="38"/>
      <c r="P67" s="65"/>
      <c r="Q67" s="99"/>
    </row>
    <row r="68" spans="1:17" ht="15" x14ac:dyDescent="0.25">
      <c r="A68" s="89" t="s">
        <v>221</v>
      </c>
      <c r="B68" s="88" t="str">
        <f t="shared" si="5"/>
        <v>KUL19224</v>
      </c>
      <c r="C68" s="39"/>
      <c r="D68" s="92" t="str">
        <f t="shared" si="6"/>
        <v/>
      </c>
      <c r="E68" s="42"/>
      <c r="F68" s="42"/>
      <c r="G68" s="42"/>
      <c r="H68" s="42"/>
      <c r="I68" s="41"/>
      <c r="J68" s="41"/>
      <c r="K68" s="41"/>
      <c r="L68" s="41"/>
      <c r="M68" s="39"/>
      <c r="N68" s="41"/>
      <c r="O68" s="38"/>
      <c r="P68" s="65"/>
      <c r="Q68" s="99"/>
    </row>
    <row r="69" spans="1:17" ht="15" x14ac:dyDescent="0.25">
      <c r="A69" s="89" t="s">
        <v>222</v>
      </c>
      <c r="B69" s="88" t="str">
        <f t="shared" si="5"/>
        <v>KUL19225</v>
      </c>
      <c r="C69" s="39"/>
      <c r="D69" s="92" t="str">
        <f t="shared" si="6"/>
        <v/>
      </c>
      <c r="E69" s="42"/>
      <c r="F69" s="42"/>
      <c r="G69" s="42"/>
      <c r="H69" s="42"/>
      <c r="I69" s="41"/>
      <c r="J69" s="41"/>
      <c r="K69" s="41"/>
      <c r="L69" s="41"/>
      <c r="M69" s="39"/>
      <c r="N69" s="41"/>
      <c r="O69" s="38"/>
      <c r="P69" s="65"/>
      <c r="Q69" s="99"/>
    </row>
    <row r="70" spans="1:17" ht="15.6" x14ac:dyDescent="0.3">
      <c r="A70" s="71" t="s">
        <v>223</v>
      </c>
      <c r="B70" s="72"/>
      <c r="C70" s="30">
        <f>COUNTA(C45:C69)</f>
        <v>10</v>
      </c>
      <c r="D70" s="96">
        <f t="shared" ref="D70:H70" si="7">SUM(D45:D69)</f>
        <v>23</v>
      </c>
      <c r="E70" s="31">
        <f t="shared" si="7"/>
        <v>15</v>
      </c>
      <c r="F70" s="31">
        <f t="shared" si="7"/>
        <v>4</v>
      </c>
      <c r="G70" s="31">
        <f t="shared" si="7"/>
        <v>4</v>
      </c>
      <c r="H70" s="31">
        <f t="shared" si="7"/>
        <v>0</v>
      </c>
      <c r="I70" s="31">
        <f t="shared" ref="I70:L70" si="8">COUNTIF(I45:I69,"=V")</f>
        <v>1</v>
      </c>
      <c r="J70" s="31">
        <f t="shared" si="8"/>
        <v>5</v>
      </c>
      <c r="K70" s="31">
        <f t="shared" si="8"/>
        <v>2</v>
      </c>
      <c r="L70" s="31">
        <f t="shared" si="8"/>
        <v>2</v>
      </c>
      <c r="M70" s="32"/>
      <c r="N70" s="31">
        <f>COUNTIF(N45:N69,"=V")</f>
        <v>2</v>
      </c>
      <c r="O70" s="31"/>
      <c r="P70" s="82" t="s">
        <v>292</v>
      </c>
      <c r="Q70" s="58">
        <f>SUMIF(Q45:Q69,"&lt;&gt;V",D45:D69)</f>
        <v>23</v>
      </c>
    </row>
    <row r="71" spans="1:17" ht="15" x14ac:dyDescent="0.25">
      <c r="A71" s="93"/>
      <c r="B71" s="93"/>
      <c r="I71" s="162" t="str">
        <f>IF(C70&lt;&gt;SUM(I70:L70),"Warning!! Pastikan hanya memilih salah satu jenis matakuliah atau Pastikan setiap matakuliah sudah memilih satu jenis matakuliah","")</f>
        <v/>
      </c>
      <c r="J71" s="163"/>
      <c r="K71" s="163"/>
      <c r="L71" s="163"/>
    </row>
    <row r="72" spans="1:17" ht="15.75" customHeight="1" x14ac:dyDescent="0.25">
      <c r="A72" s="93"/>
      <c r="B72" s="93"/>
      <c r="I72" s="163"/>
      <c r="J72" s="163"/>
      <c r="K72" s="163"/>
      <c r="L72" s="163"/>
    </row>
    <row r="73" spans="1:17" ht="15.75" customHeight="1" x14ac:dyDescent="0.25">
      <c r="A73" s="93"/>
      <c r="B73" s="93"/>
      <c r="I73" s="163"/>
      <c r="J73" s="163"/>
      <c r="K73" s="163"/>
      <c r="L73" s="163"/>
    </row>
    <row r="74" spans="1:17" ht="15.6" x14ac:dyDescent="0.3">
      <c r="A74" s="94" t="s">
        <v>184</v>
      </c>
      <c r="B74" s="95"/>
      <c r="C74" s="21">
        <v>3</v>
      </c>
    </row>
    <row r="75" spans="1:17" ht="15.75" customHeight="1" x14ac:dyDescent="0.3">
      <c r="A75" s="175" t="s">
        <v>185</v>
      </c>
      <c r="B75" s="175" t="s">
        <v>186</v>
      </c>
      <c r="C75" s="154" t="s">
        <v>187</v>
      </c>
      <c r="D75" s="154" t="s">
        <v>188</v>
      </c>
      <c r="E75" s="160" t="s">
        <v>189</v>
      </c>
      <c r="F75" s="161"/>
      <c r="G75" s="161"/>
      <c r="H75" s="148"/>
      <c r="I75" s="160" t="s">
        <v>227</v>
      </c>
      <c r="J75" s="161"/>
      <c r="K75" s="161"/>
      <c r="L75" s="148"/>
      <c r="M75" s="154" t="s">
        <v>190</v>
      </c>
      <c r="N75" s="154" t="s">
        <v>191</v>
      </c>
      <c r="O75" s="154" t="s">
        <v>192</v>
      </c>
      <c r="P75" s="156" t="s">
        <v>193</v>
      </c>
      <c r="Q75" s="156" t="s">
        <v>291</v>
      </c>
    </row>
    <row r="76" spans="1:17" ht="15.6" x14ac:dyDescent="0.3">
      <c r="A76" s="176"/>
      <c r="B76" s="176"/>
      <c r="C76" s="155"/>
      <c r="D76" s="155"/>
      <c r="E76" s="28" t="s">
        <v>194</v>
      </c>
      <c r="F76" s="28" t="s">
        <v>195</v>
      </c>
      <c r="G76" s="28" t="s">
        <v>196</v>
      </c>
      <c r="H76" s="28" t="s">
        <v>197</v>
      </c>
      <c r="I76" s="28" t="s">
        <v>179</v>
      </c>
      <c r="J76" s="28" t="s">
        <v>181</v>
      </c>
      <c r="K76" s="28" t="s">
        <v>180</v>
      </c>
      <c r="L76" s="28" t="s">
        <v>182</v>
      </c>
      <c r="M76" s="155"/>
      <c r="N76" s="155"/>
      <c r="O76" s="155"/>
      <c r="P76" s="157"/>
      <c r="Q76" s="188"/>
    </row>
    <row r="77" spans="1:17" ht="15" x14ac:dyDescent="0.25">
      <c r="A77" s="87" t="s">
        <v>198</v>
      </c>
      <c r="B77" s="88" t="str">
        <f t="shared" ref="B77:B101" si="9">CONCATENATE($C$4,"19",C$74,A77)</f>
        <v>KUL19301</v>
      </c>
      <c r="C77" s="113" t="s">
        <v>429</v>
      </c>
      <c r="D77" s="92">
        <f>IF(SUM(E77:I77)=0,"",SUM(E77:I77))</f>
        <v>3</v>
      </c>
      <c r="E77" s="38">
        <v>1</v>
      </c>
      <c r="F77" s="38">
        <v>1</v>
      </c>
      <c r="G77" s="38">
        <v>1</v>
      </c>
      <c r="H77" s="38"/>
      <c r="I77" s="38"/>
      <c r="J77" s="38" t="s">
        <v>407</v>
      </c>
      <c r="K77" s="38"/>
      <c r="L77" s="38"/>
      <c r="M77" s="37"/>
      <c r="N77" s="38"/>
      <c r="O77" s="38">
        <v>20</v>
      </c>
      <c r="P77" s="65" t="s">
        <v>413</v>
      </c>
      <c r="Q77" s="99"/>
    </row>
    <row r="78" spans="1:17" ht="15" x14ac:dyDescent="0.25">
      <c r="A78" s="87" t="s">
        <v>199</v>
      </c>
      <c r="B78" s="88" t="str">
        <f t="shared" si="9"/>
        <v>KUL19302</v>
      </c>
      <c r="C78" s="113" t="s">
        <v>386</v>
      </c>
      <c r="D78" s="92">
        <f t="shared" ref="D78:D101" si="10">IF(SUM(E78:I78)=0,"",SUM(E78:I78))</f>
        <v>3</v>
      </c>
      <c r="E78" s="38">
        <v>2</v>
      </c>
      <c r="F78" s="38">
        <v>1</v>
      </c>
      <c r="G78" s="38"/>
      <c r="H78" s="38"/>
      <c r="I78" s="38"/>
      <c r="J78" s="38" t="s">
        <v>407</v>
      </c>
      <c r="K78" s="38"/>
      <c r="L78" s="38"/>
      <c r="M78" s="37"/>
      <c r="N78" s="38"/>
      <c r="O78" s="38">
        <v>20</v>
      </c>
      <c r="P78" s="65" t="s">
        <v>413</v>
      </c>
      <c r="Q78" s="99"/>
    </row>
    <row r="79" spans="1:17" ht="15" x14ac:dyDescent="0.25">
      <c r="A79" s="89" t="s">
        <v>200</v>
      </c>
      <c r="B79" s="88" t="str">
        <f t="shared" si="9"/>
        <v>KUL19303</v>
      </c>
      <c r="C79" s="113" t="s">
        <v>387</v>
      </c>
      <c r="D79" s="92">
        <f t="shared" si="10"/>
        <v>3</v>
      </c>
      <c r="E79" s="38">
        <v>2</v>
      </c>
      <c r="F79" s="38">
        <v>1</v>
      </c>
      <c r="G79" s="38"/>
      <c r="H79" s="38"/>
      <c r="I79" s="38"/>
      <c r="J79" s="38" t="s">
        <v>407</v>
      </c>
      <c r="K79" s="38"/>
      <c r="L79" s="38"/>
      <c r="M79" s="37" t="str">
        <f>B51</f>
        <v>KUL19207</v>
      </c>
      <c r="N79" s="38"/>
      <c r="O79" s="38">
        <v>20</v>
      </c>
      <c r="P79" s="65" t="s">
        <v>414</v>
      </c>
      <c r="Q79" s="99"/>
    </row>
    <row r="80" spans="1:17" ht="15" x14ac:dyDescent="0.25">
      <c r="A80" s="89" t="s">
        <v>201</v>
      </c>
      <c r="B80" s="88" t="str">
        <f t="shared" si="9"/>
        <v>KUL19304</v>
      </c>
      <c r="C80" s="113" t="s">
        <v>388</v>
      </c>
      <c r="D80" s="92">
        <f t="shared" si="10"/>
        <v>3</v>
      </c>
      <c r="E80" s="38">
        <v>2</v>
      </c>
      <c r="F80" s="38">
        <v>1</v>
      </c>
      <c r="G80" s="38"/>
      <c r="H80" s="38"/>
      <c r="I80" s="38"/>
      <c r="J80" s="38" t="s">
        <v>407</v>
      </c>
      <c r="K80" s="38"/>
      <c r="L80" s="38"/>
      <c r="M80" s="37"/>
      <c r="N80" s="38"/>
      <c r="O80" s="38">
        <v>20</v>
      </c>
      <c r="P80" s="65" t="s">
        <v>414</v>
      </c>
      <c r="Q80" s="99"/>
    </row>
    <row r="81" spans="1:17" ht="15" x14ac:dyDescent="0.25">
      <c r="A81" s="89" t="s">
        <v>202</v>
      </c>
      <c r="B81" s="88" t="str">
        <f t="shared" si="9"/>
        <v>KUL19305</v>
      </c>
      <c r="C81" s="113" t="s">
        <v>389</v>
      </c>
      <c r="D81" s="92">
        <f t="shared" si="10"/>
        <v>3</v>
      </c>
      <c r="E81" s="38">
        <v>2</v>
      </c>
      <c r="F81" s="38">
        <v>1</v>
      </c>
      <c r="G81" s="38"/>
      <c r="H81" s="38"/>
      <c r="I81" s="38"/>
      <c r="J81" s="38" t="s">
        <v>407</v>
      </c>
      <c r="K81" s="38"/>
      <c r="L81" s="38"/>
      <c r="M81" s="37"/>
      <c r="N81" s="38"/>
      <c r="O81" s="38">
        <v>20</v>
      </c>
      <c r="P81" s="65" t="s">
        <v>413</v>
      </c>
      <c r="Q81" s="99"/>
    </row>
    <row r="82" spans="1:17" ht="15" x14ac:dyDescent="0.25">
      <c r="A82" s="89" t="s">
        <v>203</v>
      </c>
      <c r="B82" s="88" t="str">
        <f t="shared" si="9"/>
        <v>KUL19306</v>
      </c>
      <c r="C82" s="113" t="s">
        <v>436</v>
      </c>
      <c r="D82" s="92">
        <f t="shared" si="10"/>
        <v>2</v>
      </c>
      <c r="E82" s="38">
        <v>1</v>
      </c>
      <c r="F82" s="38">
        <v>1</v>
      </c>
      <c r="G82" s="38"/>
      <c r="H82" s="38"/>
      <c r="I82" s="38"/>
      <c r="J82" s="38"/>
      <c r="K82" s="38"/>
      <c r="L82" s="38" t="s">
        <v>407</v>
      </c>
      <c r="M82" s="37"/>
      <c r="N82" s="38"/>
      <c r="O82" s="38">
        <v>20</v>
      </c>
      <c r="P82" s="65" t="s">
        <v>414</v>
      </c>
      <c r="Q82" s="99"/>
    </row>
    <row r="83" spans="1:17" ht="15" x14ac:dyDescent="0.25">
      <c r="A83" s="89" t="s">
        <v>204</v>
      </c>
      <c r="B83" s="88" t="str">
        <f t="shared" si="9"/>
        <v>KUL19307</v>
      </c>
      <c r="C83" s="113" t="s">
        <v>390</v>
      </c>
      <c r="D83" s="92">
        <f t="shared" si="10"/>
        <v>3</v>
      </c>
      <c r="E83" s="38">
        <v>1</v>
      </c>
      <c r="F83" s="38">
        <v>1</v>
      </c>
      <c r="G83" s="38">
        <v>1</v>
      </c>
      <c r="H83" s="38"/>
      <c r="I83" s="38"/>
      <c r="J83" s="38" t="s">
        <v>407</v>
      </c>
      <c r="K83" s="38"/>
      <c r="L83" s="38"/>
      <c r="M83" s="37"/>
      <c r="N83" s="38"/>
      <c r="O83" s="38">
        <v>20</v>
      </c>
      <c r="P83" s="65" t="s">
        <v>415</v>
      </c>
      <c r="Q83" s="99"/>
    </row>
    <row r="84" spans="1:17" ht="15" x14ac:dyDescent="0.25">
      <c r="A84" s="89" t="s">
        <v>205</v>
      </c>
      <c r="B84" s="88" t="str">
        <f t="shared" si="9"/>
        <v>KUL19308</v>
      </c>
      <c r="C84" s="40" t="s">
        <v>384</v>
      </c>
      <c r="D84" s="92">
        <f t="shared" si="10"/>
        <v>3</v>
      </c>
      <c r="E84" s="38">
        <v>2</v>
      </c>
      <c r="F84" s="38">
        <v>1</v>
      </c>
      <c r="G84" s="38"/>
      <c r="H84" s="38"/>
      <c r="I84" s="38"/>
      <c r="J84" s="38" t="s">
        <v>407</v>
      </c>
      <c r="K84" s="38"/>
      <c r="L84" s="38"/>
      <c r="M84" s="37"/>
      <c r="N84" s="38"/>
      <c r="O84" s="38">
        <v>20</v>
      </c>
      <c r="P84" s="65" t="s">
        <v>414</v>
      </c>
      <c r="Q84" s="99"/>
    </row>
    <row r="85" spans="1:17" ht="15" x14ac:dyDescent="0.25">
      <c r="A85" s="89" t="s">
        <v>206</v>
      </c>
      <c r="B85" s="88" t="str">
        <f t="shared" si="9"/>
        <v>KUL19309</v>
      </c>
      <c r="C85" s="113" t="s">
        <v>451</v>
      </c>
      <c r="D85" s="92">
        <f t="shared" si="10"/>
        <v>2</v>
      </c>
      <c r="E85" s="41">
        <v>1</v>
      </c>
      <c r="F85" s="41">
        <v>1</v>
      </c>
      <c r="G85" s="41"/>
      <c r="H85" s="41"/>
      <c r="I85" s="41"/>
      <c r="J85" s="41" t="s">
        <v>407</v>
      </c>
      <c r="K85" s="41"/>
      <c r="L85" s="41"/>
      <c r="M85" s="40"/>
      <c r="N85" s="41"/>
      <c r="O85" s="38">
        <v>20</v>
      </c>
      <c r="P85" s="65" t="s">
        <v>414</v>
      </c>
      <c r="Q85" s="99" t="s">
        <v>407</v>
      </c>
    </row>
    <row r="86" spans="1:17" ht="15" x14ac:dyDescent="0.25">
      <c r="A86" s="89" t="s">
        <v>207</v>
      </c>
      <c r="B86" s="88" t="str">
        <f t="shared" si="9"/>
        <v>KUL19310</v>
      </c>
      <c r="C86" s="121" t="s">
        <v>447</v>
      </c>
      <c r="D86" s="92">
        <f t="shared" si="10"/>
        <v>2</v>
      </c>
      <c r="E86" s="41">
        <v>1</v>
      </c>
      <c r="F86" s="41">
        <v>1</v>
      </c>
      <c r="G86" s="41"/>
      <c r="H86" s="41"/>
      <c r="I86" s="41"/>
      <c r="J86" s="41" t="s">
        <v>407</v>
      </c>
      <c r="K86" s="41"/>
      <c r="L86" s="41"/>
      <c r="M86" s="40"/>
      <c r="N86" s="41"/>
      <c r="O86" s="38">
        <v>20</v>
      </c>
      <c r="P86" s="65" t="s">
        <v>414</v>
      </c>
      <c r="Q86" s="99" t="s">
        <v>407</v>
      </c>
    </row>
    <row r="87" spans="1:17" ht="15" x14ac:dyDescent="0.25">
      <c r="A87" s="89" t="s">
        <v>208</v>
      </c>
      <c r="B87" s="88" t="str">
        <f t="shared" si="9"/>
        <v>KUL19311</v>
      </c>
      <c r="C87" s="40"/>
      <c r="D87" s="92" t="str">
        <f t="shared" si="10"/>
        <v/>
      </c>
      <c r="E87" s="41"/>
      <c r="F87" s="41"/>
      <c r="G87" s="41"/>
      <c r="H87" s="41"/>
      <c r="I87" s="41"/>
      <c r="J87" s="41"/>
      <c r="K87" s="41"/>
      <c r="L87" s="41"/>
      <c r="M87" s="40"/>
      <c r="N87" s="41"/>
      <c r="O87" s="38"/>
      <c r="P87" s="65"/>
      <c r="Q87" s="99"/>
    </row>
    <row r="88" spans="1:17" ht="15" x14ac:dyDescent="0.25">
      <c r="A88" s="89" t="s">
        <v>209</v>
      </c>
      <c r="B88" s="88" t="str">
        <f t="shared" si="9"/>
        <v>KUL19312</v>
      </c>
      <c r="C88" s="40"/>
      <c r="D88" s="92" t="str">
        <f t="shared" si="10"/>
        <v/>
      </c>
      <c r="E88" s="41"/>
      <c r="F88" s="41"/>
      <c r="G88" s="41"/>
      <c r="H88" s="41"/>
      <c r="I88" s="41"/>
      <c r="J88" s="41"/>
      <c r="K88" s="41"/>
      <c r="L88" s="41"/>
      <c r="M88" s="40"/>
      <c r="N88" s="41"/>
      <c r="O88" s="38"/>
      <c r="P88" s="65"/>
      <c r="Q88" s="99"/>
    </row>
    <row r="89" spans="1:17" ht="15" x14ac:dyDescent="0.25">
      <c r="A89" s="89" t="s">
        <v>210</v>
      </c>
      <c r="B89" s="88" t="str">
        <f t="shared" si="9"/>
        <v>KUL19313</v>
      </c>
      <c r="C89" s="40"/>
      <c r="D89" s="92" t="str">
        <f t="shared" si="10"/>
        <v/>
      </c>
      <c r="E89" s="41"/>
      <c r="F89" s="41"/>
      <c r="G89" s="41"/>
      <c r="H89" s="41"/>
      <c r="I89" s="41"/>
      <c r="J89" s="41"/>
      <c r="K89" s="41"/>
      <c r="L89" s="41"/>
      <c r="M89" s="40"/>
      <c r="N89" s="41"/>
      <c r="O89" s="38"/>
      <c r="P89" s="65"/>
      <c r="Q89" s="99"/>
    </row>
    <row r="90" spans="1:17" ht="15" x14ac:dyDescent="0.25">
      <c r="A90" s="89" t="s">
        <v>211</v>
      </c>
      <c r="B90" s="88" t="str">
        <f t="shared" si="9"/>
        <v>KUL19314</v>
      </c>
      <c r="C90" s="40"/>
      <c r="D90" s="92" t="str">
        <f t="shared" si="10"/>
        <v/>
      </c>
      <c r="E90" s="41"/>
      <c r="F90" s="41"/>
      <c r="G90" s="41"/>
      <c r="H90" s="41"/>
      <c r="I90" s="41"/>
      <c r="J90" s="41"/>
      <c r="K90" s="41"/>
      <c r="L90" s="41"/>
      <c r="M90" s="40"/>
      <c r="N90" s="41"/>
      <c r="O90" s="38"/>
      <c r="P90" s="65"/>
      <c r="Q90" s="99"/>
    </row>
    <row r="91" spans="1:17" ht="15" x14ac:dyDescent="0.25">
      <c r="A91" s="89" t="s">
        <v>212</v>
      </c>
      <c r="B91" s="88" t="str">
        <f t="shared" si="9"/>
        <v>KUL19315</v>
      </c>
      <c r="C91" s="40"/>
      <c r="D91" s="92" t="str">
        <f t="shared" si="10"/>
        <v/>
      </c>
      <c r="E91" s="41"/>
      <c r="F91" s="41"/>
      <c r="G91" s="41"/>
      <c r="H91" s="41"/>
      <c r="I91" s="41"/>
      <c r="J91" s="41"/>
      <c r="K91" s="41"/>
      <c r="L91" s="41"/>
      <c r="M91" s="40"/>
      <c r="N91" s="41"/>
      <c r="O91" s="38"/>
      <c r="P91" s="65"/>
      <c r="Q91" s="99"/>
    </row>
    <row r="92" spans="1:17" ht="15" x14ac:dyDescent="0.25">
      <c r="A92" s="89" t="s">
        <v>213</v>
      </c>
      <c r="B92" s="88" t="str">
        <f t="shared" si="9"/>
        <v>KUL19316</v>
      </c>
      <c r="C92" s="40"/>
      <c r="D92" s="92" t="str">
        <f t="shared" si="10"/>
        <v/>
      </c>
      <c r="E92" s="41"/>
      <c r="F92" s="41"/>
      <c r="G92" s="41"/>
      <c r="H92" s="41"/>
      <c r="I92" s="41"/>
      <c r="J92" s="41"/>
      <c r="K92" s="41"/>
      <c r="L92" s="41"/>
      <c r="M92" s="40"/>
      <c r="N92" s="41"/>
      <c r="O92" s="38"/>
      <c r="P92" s="65"/>
      <c r="Q92" s="99"/>
    </row>
    <row r="93" spans="1:17" ht="15" x14ac:dyDescent="0.25">
      <c r="A93" s="89" t="s">
        <v>214</v>
      </c>
      <c r="B93" s="88" t="str">
        <f t="shared" si="9"/>
        <v>KUL19317</v>
      </c>
      <c r="C93" s="40"/>
      <c r="D93" s="92" t="str">
        <f t="shared" si="10"/>
        <v/>
      </c>
      <c r="E93" s="41"/>
      <c r="F93" s="41"/>
      <c r="G93" s="41"/>
      <c r="H93" s="41"/>
      <c r="I93" s="41"/>
      <c r="J93" s="41"/>
      <c r="K93" s="41"/>
      <c r="L93" s="41"/>
      <c r="M93" s="40"/>
      <c r="N93" s="41"/>
      <c r="O93" s="38"/>
      <c r="P93" s="65"/>
      <c r="Q93" s="99"/>
    </row>
    <row r="94" spans="1:17" ht="15" x14ac:dyDescent="0.25">
      <c r="A94" s="89" t="s">
        <v>215</v>
      </c>
      <c r="B94" s="88" t="str">
        <f t="shared" si="9"/>
        <v>KUL19318</v>
      </c>
      <c r="C94" s="40"/>
      <c r="D94" s="92" t="str">
        <f t="shared" si="10"/>
        <v/>
      </c>
      <c r="E94" s="41"/>
      <c r="F94" s="41"/>
      <c r="G94" s="41"/>
      <c r="H94" s="41"/>
      <c r="I94" s="41"/>
      <c r="J94" s="41"/>
      <c r="K94" s="41"/>
      <c r="L94" s="41"/>
      <c r="M94" s="40"/>
      <c r="N94" s="41"/>
      <c r="O94" s="38"/>
      <c r="P94" s="65"/>
      <c r="Q94" s="99"/>
    </row>
    <row r="95" spans="1:17" ht="15" x14ac:dyDescent="0.25">
      <c r="A95" s="89" t="s">
        <v>216</v>
      </c>
      <c r="B95" s="88" t="str">
        <f t="shared" si="9"/>
        <v>KUL19319</v>
      </c>
      <c r="C95" s="39"/>
      <c r="D95" s="92" t="str">
        <f t="shared" si="10"/>
        <v/>
      </c>
      <c r="E95" s="42"/>
      <c r="F95" s="42"/>
      <c r="G95" s="42"/>
      <c r="H95" s="42"/>
      <c r="I95" s="41"/>
      <c r="J95" s="41"/>
      <c r="K95" s="41"/>
      <c r="L95" s="41"/>
      <c r="M95" s="39"/>
      <c r="N95" s="41"/>
      <c r="O95" s="38"/>
      <c r="P95" s="65"/>
      <c r="Q95" s="99"/>
    </row>
    <row r="96" spans="1:17" ht="15" x14ac:dyDescent="0.25">
      <c r="A96" s="89" t="s">
        <v>217</v>
      </c>
      <c r="B96" s="88" t="str">
        <f t="shared" si="9"/>
        <v>KUL19320</v>
      </c>
      <c r="C96" s="39"/>
      <c r="D96" s="92" t="str">
        <f t="shared" si="10"/>
        <v/>
      </c>
      <c r="E96" s="42"/>
      <c r="F96" s="42"/>
      <c r="G96" s="42"/>
      <c r="H96" s="42"/>
      <c r="I96" s="41"/>
      <c r="J96" s="41"/>
      <c r="K96" s="41"/>
      <c r="L96" s="41"/>
      <c r="M96" s="39"/>
      <c r="N96" s="41"/>
      <c r="O96" s="38"/>
      <c r="P96" s="65"/>
      <c r="Q96" s="99"/>
    </row>
    <row r="97" spans="1:17" ht="15" x14ac:dyDescent="0.25">
      <c r="A97" s="89" t="s">
        <v>218</v>
      </c>
      <c r="B97" s="88" t="str">
        <f t="shared" si="9"/>
        <v>KUL19321</v>
      </c>
      <c r="C97" s="39"/>
      <c r="D97" s="92" t="str">
        <f t="shared" si="10"/>
        <v/>
      </c>
      <c r="E97" s="42"/>
      <c r="F97" s="42"/>
      <c r="G97" s="42"/>
      <c r="H97" s="42"/>
      <c r="I97" s="41"/>
      <c r="J97" s="41"/>
      <c r="K97" s="41"/>
      <c r="L97" s="41"/>
      <c r="M97" s="39"/>
      <c r="N97" s="41"/>
      <c r="O97" s="38"/>
      <c r="P97" s="65"/>
      <c r="Q97" s="99"/>
    </row>
    <row r="98" spans="1:17" ht="15" x14ac:dyDescent="0.25">
      <c r="A98" s="89" t="s">
        <v>219</v>
      </c>
      <c r="B98" s="88" t="str">
        <f t="shared" si="9"/>
        <v>KUL19322</v>
      </c>
      <c r="C98" s="39"/>
      <c r="D98" s="92" t="str">
        <f t="shared" si="10"/>
        <v/>
      </c>
      <c r="E98" s="42"/>
      <c r="F98" s="42"/>
      <c r="G98" s="42"/>
      <c r="H98" s="42"/>
      <c r="I98" s="41"/>
      <c r="J98" s="41"/>
      <c r="K98" s="41"/>
      <c r="L98" s="41"/>
      <c r="M98" s="39"/>
      <c r="N98" s="41"/>
      <c r="O98" s="38"/>
      <c r="P98" s="65"/>
      <c r="Q98" s="99"/>
    </row>
    <row r="99" spans="1:17" ht="15" x14ac:dyDescent="0.25">
      <c r="A99" s="89" t="s">
        <v>220</v>
      </c>
      <c r="B99" s="88" t="str">
        <f t="shared" si="9"/>
        <v>KUL19323</v>
      </c>
      <c r="C99" s="39"/>
      <c r="D99" s="92" t="str">
        <f t="shared" si="10"/>
        <v/>
      </c>
      <c r="E99" s="42"/>
      <c r="F99" s="42"/>
      <c r="G99" s="42"/>
      <c r="H99" s="42"/>
      <c r="I99" s="41"/>
      <c r="J99" s="41"/>
      <c r="K99" s="41"/>
      <c r="L99" s="41"/>
      <c r="M99" s="39"/>
      <c r="N99" s="41"/>
      <c r="O99" s="38"/>
      <c r="P99" s="65"/>
      <c r="Q99" s="99"/>
    </row>
    <row r="100" spans="1:17" ht="15" x14ac:dyDescent="0.25">
      <c r="A100" s="89" t="s">
        <v>221</v>
      </c>
      <c r="B100" s="88" t="str">
        <f t="shared" si="9"/>
        <v>KUL19324</v>
      </c>
      <c r="C100" s="39"/>
      <c r="D100" s="92" t="str">
        <f t="shared" si="10"/>
        <v/>
      </c>
      <c r="E100" s="42"/>
      <c r="F100" s="42"/>
      <c r="G100" s="42"/>
      <c r="H100" s="42"/>
      <c r="I100" s="41"/>
      <c r="J100" s="41"/>
      <c r="K100" s="41"/>
      <c r="L100" s="41"/>
      <c r="M100" s="39"/>
      <c r="N100" s="41"/>
      <c r="O100" s="38"/>
      <c r="P100" s="65"/>
      <c r="Q100" s="99"/>
    </row>
    <row r="101" spans="1:17" ht="15" x14ac:dyDescent="0.25">
      <c r="A101" s="89" t="s">
        <v>222</v>
      </c>
      <c r="B101" s="88" t="str">
        <f t="shared" si="9"/>
        <v>KUL19325</v>
      </c>
      <c r="C101" s="39"/>
      <c r="D101" s="92" t="str">
        <f t="shared" si="10"/>
        <v/>
      </c>
      <c r="E101" s="42"/>
      <c r="F101" s="42"/>
      <c r="G101" s="42"/>
      <c r="H101" s="42"/>
      <c r="I101" s="41"/>
      <c r="J101" s="41"/>
      <c r="K101" s="41"/>
      <c r="L101" s="41"/>
      <c r="M101" s="39"/>
      <c r="N101" s="41"/>
      <c r="O101" s="38"/>
      <c r="P101" s="65"/>
      <c r="Q101" s="99"/>
    </row>
    <row r="102" spans="1:17" ht="15.6" x14ac:dyDescent="0.3">
      <c r="A102" s="71" t="s">
        <v>223</v>
      </c>
      <c r="B102" s="72"/>
      <c r="C102" s="30">
        <f>COUNTA(C77:C101)</f>
        <v>10</v>
      </c>
      <c r="D102" s="31">
        <f t="shared" ref="D102:H102" si="11">SUM(D77:D101)</f>
        <v>27</v>
      </c>
      <c r="E102" s="31">
        <f t="shared" si="11"/>
        <v>15</v>
      </c>
      <c r="F102" s="31">
        <f t="shared" si="11"/>
        <v>10</v>
      </c>
      <c r="G102" s="31">
        <f t="shared" si="11"/>
        <v>2</v>
      </c>
      <c r="H102" s="31">
        <f t="shared" si="11"/>
        <v>0</v>
      </c>
      <c r="I102" s="31">
        <f t="shared" ref="I102:L102" si="12">COUNTIF(I77:I101,"=V")</f>
        <v>0</v>
      </c>
      <c r="J102" s="31">
        <f t="shared" si="12"/>
        <v>9</v>
      </c>
      <c r="K102" s="31">
        <f t="shared" si="12"/>
        <v>0</v>
      </c>
      <c r="L102" s="31">
        <f t="shared" si="12"/>
        <v>1</v>
      </c>
      <c r="M102" s="32"/>
      <c r="N102" s="31">
        <f>COUNTIF(N77:N101,"=V")</f>
        <v>0</v>
      </c>
      <c r="O102" s="31"/>
      <c r="P102" s="82" t="s">
        <v>292</v>
      </c>
      <c r="Q102" s="58">
        <f>SUMIF(Q77:Q101,"&lt;&gt;V",D77:D101)</f>
        <v>23</v>
      </c>
    </row>
    <row r="103" spans="1:17" ht="15" x14ac:dyDescent="0.25">
      <c r="I103" s="162" t="str">
        <f>IF(C102&lt;&gt;SUM(I102:L102),"Warning!! Pastikan hanya memilih salah satu jenis matakuliah atau Pastikan setiap matakuliah sudah memilih satu jenis matakuliah","")</f>
        <v/>
      </c>
      <c r="J103" s="163"/>
      <c r="K103" s="163"/>
      <c r="L103" s="163"/>
    </row>
    <row r="104" spans="1:17" ht="15.75" customHeight="1" x14ac:dyDescent="0.25">
      <c r="I104" s="163"/>
      <c r="J104" s="163"/>
      <c r="K104" s="163"/>
      <c r="L104" s="163"/>
    </row>
    <row r="105" spans="1:17" ht="15.75" customHeight="1" x14ac:dyDescent="0.25">
      <c r="I105" s="163"/>
      <c r="J105" s="163"/>
      <c r="K105" s="163"/>
      <c r="L105" s="163"/>
    </row>
    <row r="106" spans="1:17" ht="15.6" x14ac:dyDescent="0.3">
      <c r="A106" s="22" t="s">
        <v>184</v>
      </c>
      <c r="B106" s="29"/>
      <c r="C106" s="21">
        <v>4</v>
      </c>
    </row>
    <row r="107" spans="1:17" ht="15.75" customHeight="1" x14ac:dyDescent="0.3">
      <c r="A107" s="154" t="s">
        <v>185</v>
      </c>
      <c r="B107" s="154" t="s">
        <v>186</v>
      </c>
      <c r="C107" s="154" t="s">
        <v>187</v>
      </c>
      <c r="D107" s="154" t="s">
        <v>188</v>
      </c>
      <c r="E107" s="160" t="s">
        <v>189</v>
      </c>
      <c r="F107" s="161"/>
      <c r="G107" s="161"/>
      <c r="H107" s="148"/>
      <c r="I107" s="160" t="s">
        <v>227</v>
      </c>
      <c r="J107" s="161"/>
      <c r="K107" s="161"/>
      <c r="L107" s="148"/>
      <c r="M107" s="154" t="s">
        <v>190</v>
      </c>
      <c r="N107" s="154" t="s">
        <v>191</v>
      </c>
      <c r="O107" s="154" t="s">
        <v>192</v>
      </c>
      <c r="P107" s="156" t="s">
        <v>193</v>
      </c>
      <c r="Q107" s="156" t="s">
        <v>291</v>
      </c>
    </row>
    <row r="108" spans="1:17" ht="15.6" x14ac:dyDescent="0.3">
      <c r="A108" s="155"/>
      <c r="B108" s="155"/>
      <c r="C108" s="155"/>
      <c r="D108" s="155"/>
      <c r="E108" s="28" t="s">
        <v>194</v>
      </c>
      <c r="F108" s="28" t="s">
        <v>195</v>
      </c>
      <c r="G108" s="28" t="s">
        <v>196</v>
      </c>
      <c r="H108" s="28" t="s">
        <v>197</v>
      </c>
      <c r="I108" s="28" t="s">
        <v>179</v>
      </c>
      <c r="J108" s="28" t="s">
        <v>181</v>
      </c>
      <c r="K108" s="28" t="s">
        <v>180</v>
      </c>
      <c r="L108" s="28" t="s">
        <v>182</v>
      </c>
      <c r="M108" s="155"/>
      <c r="N108" s="155"/>
      <c r="O108" s="155"/>
      <c r="P108" s="157"/>
      <c r="Q108" s="188"/>
    </row>
    <row r="109" spans="1:17" ht="15.6" x14ac:dyDescent="0.25">
      <c r="A109" s="87" t="s">
        <v>198</v>
      </c>
      <c r="B109" s="88" t="str">
        <f t="shared" ref="B109:B133" si="13">CONCATENATE($C$4,"19",C$106,A109)</f>
        <v>KUL19401</v>
      </c>
      <c r="C109" s="114" t="s">
        <v>459</v>
      </c>
      <c r="D109" s="92">
        <f>IF(SUM(E109:I109)=0,"",SUM(E109:I109))</f>
        <v>3</v>
      </c>
      <c r="E109" s="38">
        <v>2</v>
      </c>
      <c r="F109" s="38">
        <v>1</v>
      </c>
      <c r="G109" s="38"/>
      <c r="H109" s="38"/>
      <c r="I109" s="38"/>
      <c r="J109" s="38"/>
      <c r="K109" s="38" t="s">
        <v>407</v>
      </c>
      <c r="L109" s="38"/>
      <c r="M109" s="37"/>
      <c r="N109" s="38"/>
      <c r="O109" s="38">
        <v>20</v>
      </c>
      <c r="P109" s="65" t="s">
        <v>417</v>
      </c>
      <c r="Q109" s="99"/>
    </row>
    <row r="110" spans="1:17" ht="15" x14ac:dyDescent="0.25">
      <c r="A110" s="87" t="s">
        <v>199</v>
      </c>
      <c r="B110" s="88" t="str">
        <f t="shared" si="13"/>
        <v>KUL19402</v>
      </c>
      <c r="C110" s="113" t="s">
        <v>391</v>
      </c>
      <c r="D110" s="92">
        <f t="shared" ref="D110:D133" si="14">IF(SUM(E110:I110)=0,"",SUM(E110:I110))</f>
        <v>3</v>
      </c>
      <c r="E110" s="38">
        <v>1</v>
      </c>
      <c r="F110" s="38">
        <v>1</v>
      </c>
      <c r="G110" s="38">
        <v>1</v>
      </c>
      <c r="H110" s="38"/>
      <c r="I110" s="38"/>
      <c r="J110" s="38" t="s">
        <v>407</v>
      </c>
      <c r="K110" s="38"/>
      <c r="L110" s="38"/>
      <c r="M110" s="37"/>
      <c r="N110" s="38"/>
      <c r="O110" s="38">
        <v>20</v>
      </c>
      <c r="P110" s="65" t="s">
        <v>414</v>
      </c>
      <c r="Q110" s="99"/>
    </row>
    <row r="111" spans="1:17" ht="15" x14ac:dyDescent="0.25">
      <c r="A111" s="89" t="s">
        <v>200</v>
      </c>
      <c r="B111" s="88" t="str">
        <f t="shared" si="13"/>
        <v>KUL19403</v>
      </c>
      <c r="C111" s="113" t="s">
        <v>392</v>
      </c>
      <c r="D111" s="92">
        <f t="shared" si="14"/>
        <v>3</v>
      </c>
      <c r="E111" s="38">
        <v>1</v>
      </c>
      <c r="F111" s="38">
        <v>1</v>
      </c>
      <c r="G111" s="38">
        <v>1</v>
      </c>
      <c r="H111" s="38"/>
      <c r="I111" s="38"/>
      <c r="J111" s="38" t="s">
        <v>407</v>
      </c>
      <c r="K111" s="38"/>
      <c r="L111" s="38"/>
      <c r="M111" s="37" t="str">
        <f>B77</f>
        <v>KUL19301</v>
      </c>
      <c r="N111" s="38"/>
      <c r="O111" s="38">
        <v>20</v>
      </c>
      <c r="P111" s="65" t="s">
        <v>414</v>
      </c>
      <c r="Q111" s="99"/>
    </row>
    <row r="112" spans="1:17" ht="15" x14ac:dyDescent="0.25">
      <c r="A112" s="89" t="s">
        <v>201</v>
      </c>
      <c r="B112" s="88" t="str">
        <f t="shared" si="13"/>
        <v>KUL19404</v>
      </c>
      <c r="C112" s="113" t="s">
        <v>393</v>
      </c>
      <c r="D112" s="92">
        <f t="shared" si="14"/>
        <v>3</v>
      </c>
      <c r="E112" s="38">
        <v>1</v>
      </c>
      <c r="F112" s="38">
        <v>1</v>
      </c>
      <c r="G112" s="38">
        <v>1</v>
      </c>
      <c r="H112" s="38"/>
      <c r="I112" s="38"/>
      <c r="J112" s="38" t="s">
        <v>407</v>
      </c>
      <c r="K112" s="38"/>
      <c r="L112" s="38"/>
      <c r="M112" s="37" t="str">
        <f>B81</f>
        <v>KUL19305</v>
      </c>
      <c r="N112" s="38"/>
      <c r="O112" s="38">
        <v>20</v>
      </c>
      <c r="P112" s="65" t="s">
        <v>414</v>
      </c>
      <c r="Q112" s="99"/>
    </row>
    <row r="113" spans="1:17" ht="15" x14ac:dyDescent="0.25">
      <c r="A113" s="89" t="s">
        <v>202</v>
      </c>
      <c r="B113" s="88" t="str">
        <f t="shared" si="13"/>
        <v>KUL19405</v>
      </c>
      <c r="C113" s="113" t="s">
        <v>394</v>
      </c>
      <c r="D113" s="92">
        <f t="shared" si="14"/>
        <v>2</v>
      </c>
      <c r="E113" s="38">
        <v>2</v>
      </c>
      <c r="F113" s="38"/>
      <c r="G113" s="38"/>
      <c r="H113" s="38"/>
      <c r="I113" s="38"/>
      <c r="J113" s="38"/>
      <c r="K113" s="38" t="s">
        <v>407</v>
      </c>
      <c r="L113" s="38"/>
      <c r="M113" s="37"/>
      <c r="N113" s="38"/>
      <c r="O113" s="38">
        <v>20</v>
      </c>
      <c r="P113" s="65" t="s">
        <v>417</v>
      </c>
      <c r="Q113" s="99"/>
    </row>
    <row r="114" spans="1:17" ht="15" x14ac:dyDescent="0.25">
      <c r="A114" s="89" t="s">
        <v>203</v>
      </c>
      <c r="B114" s="88" t="str">
        <f t="shared" si="13"/>
        <v>KUL19406</v>
      </c>
      <c r="C114" s="113" t="s">
        <v>444</v>
      </c>
      <c r="D114" s="92">
        <f t="shared" si="14"/>
        <v>3</v>
      </c>
      <c r="E114" s="38">
        <v>1</v>
      </c>
      <c r="F114" s="38">
        <v>1</v>
      </c>
      <c r="G114" s="38">
        <v>1</v>
      </c>
      <c r="H114" s="38"/>
      <c r="I114" s="38"/>
      <c r="J114" s="38"/>
      <c r="K114" s="38"/>
      <c r="L114" s="38" t="s">
        <v>407</v>
      </c>
      <c r="M114" s="37" t="str">
        <f>B83</f>
        <v>KUL19307</v>
      </c>
      <c r="N114" s="38" t="s">
        <v>407</v>
      </c>
      <c r="O114" s="38">
        <v>20</v>
      </c>
      <c r="P114" s="65" t="s">
        <v>415</v>
      </c>
      <c r="Q114" s="99"/>
    </row>
    <row r="115" spans="1:17" ht="15" x14ac:dyDescent="0.25">
      <c r="A115" s="89" t="s">
        <v>204</v>
      </c>
      <c r="B115" s="88" t="str">
        <f t="shared" si="13"/>
        <v>KUL19407</v>
      </c>
      <c r="C115" s="113" t="s">
        <v>395</v>
      </c>
      <c r="D115" s="92">
        <f t="shared" si="14"/>
        <v>3</v>
      </c>
      <c r="E115" s="38">
        <v>1</v>
      </c>
      <c r="F115" s="38">
        <v>1</v>
      </c>
      <c r="G115" s="38">
        <v>1</v>
      </c>
      <c r="H115" s="38"/>
      <c r="I115" s="38"/>
      <c r="J115" s="38" t="s">
        <v>407</v>
      </c>
      <c r="K115" s="38"/>
      <c r="L115" s="38"/>
      <c r="M115" s="37"/>
      <c r="N115" s="38"/>
      <c r="O115" s="38">
        <v>20</v>
      </c>
      <c r="P115" s="65" t="s">
        <v>414</v>
      </c>
      <c r="Q115" s="99"/>
    </row>
    <row r="116" spans="1:17" ht="15" x14ac:dyDescent="0.25">
      <c r="A116" s="89" t="s">
        <v>205</v>
      </c>
      <c r="B116" s="88" t="str">
        <f t="shared" si="13"/>
        <v>KUL19408</v>
      </c>
      <c r="C116" s="113" t="s">
        <v>396</v>
      </c>
      <c r="D116" s="92">
        <f t="shared" si="14"/>
        <v>3</v>
      </c>
      <c r="E116" s="38">
        <v>2</v>
      </c>
      <c r="F116" s="38">
        <v>1</v>
      </c>
      <c r="G116" s="38"/>
      <c r="H116" s="38"/>
      <c r="I116" s="38"/>
      <c r="J116" s="38" t="s">
        <v>407</v>
      </c>
      <c r="K116" s="38"/>
      <c r="L116" s="38"/>
      <c r="M116" s="37"/>
      <c r="N116" s="38"/>
      <c r="O116" s="38">
        <v>20</v>
      </c>
      <c r="P116" s="65" t="s">
        <v>414</v>
      </c>
      <c r="Q116" s="99"/>
    </row>
    <row r="117" spans="1:17" ht="15" x14ac:dyDescent="0.25">
      <c r="A117" s="89" t="s">
        <v>206</v>
      </c>
      <c r="B117" s="88" t="str">
        <f t="shared" si="13"/>
        <v>KUL19409</v>
      </c>
      <c r="C117" s="40"/>
      <c r="D117" s="92" t="str">
        <f t="shared" si="14"/>
        <v/>
      </c>
      <c r="E117" s="41"/>
      <c r="F117" s="41"/>
      <c r="G117" s="41"/>
      <c r="H117" s="41"/>
      <c r="I117" s="41"/>
      <c r="J117" s="41"/>
      <c r="K117" s="41"/>
      <c r="L117" s="41"/>
      <c r="M117" s="40"/>
      <c r="N117" s="41"/>
      <c r="O117" s="38"/>
      <c r="P117" s="65"/>
      <c r="Q117" s="99"/>
    </row>
    <row r="118" spans="1:17" ht="15" x14ac:dyDescent="0.25">
      <c r="A118" s="89" t="s">
        <v>207</v>
      </c>
      <c r="B118" s="88" t="str">
        <f t="shared" si="13"/>
        <v>KUL19410</v>
      </c>
      <c r="C118" s="40"/>
      <c r="D118" s="92" t="str">
        <f t="shared" si="14"/>
        <v/>
      </c>
      <c r="E118" s="41"/>
      <c r="F118" s="41"/>
      <c r="G118" s="41"/>
      <c r="H118" s="41"/>
      <c r="I118" s="41"/>
      <c r="J118" s="41"/>
      <c r="K118" s="41"/>
      <c r="L118" s="41"/>
      <c r="M118" s="40"/>
      <c r="N118" s="41"/>
      <c r="O118" s="38"/>
      <c r="P118" s="65"/>
      <c r="Q118" s="99"/>
    </row>
    <row r="119" spans="1:17" ht="15" x14ac:dyDescent="0.25">
      <c r="A119" s="89" t="s">
        <v>208</v>
      </c>
      <c r="B119" s="88" t="str">
        <f t="shared" si="13"/>
        <v>KUL19411</v>
      </c>
      <c r="C119" s="121"/>
      <c r="D119" s="92" t="str">
        <f t="shared" si="14"/>
        <v/>
      </c>
      <c r="E119" s="41"/>
      <c r="F119" s="41"/>
      <c r="G119" s="41"/>
      <c r="H119" s="41"/>
      <c r="I119" s="41"/>
      <c r="J119" s="41"/>
      <c r="K119" s="41"/>
      <c r="L119" s="41"/>
      <c r="M119" s="40"/>
      <c r="N119" s="41"/>
      <c r="O119" s="38"/>
      <c r="P119" s="65"/>
      <c r="Q119" s="99"/>
    </row>
    <row r="120" spans="1:17" ht="15" x14ac:dyDescent="0.25">
      <c r="A120" s="89" t="s">
        <v>209</v>
      </c>
      <c r="B120" s="88" t="str">
        <f t="shared" si="13"/>
        <v>KUL19412</v>
      </c>
      <c r="C120" s="40"/>
      <c r="D120" s="92" t="str">
        <f t="shared" si="14"/>
        <v/>
      </c>
      <c r="E120" s="41"/>
      <c r="F120" s="41"/>
      <c r="G120" s="41"/>
      <c r="H120" s="41"/>
      <c r="I120" s="41"/>
      <c r="J120" s="41"/>
      <c r="K120" s="41"/>
      <c r="L120" s="41"/>
      <c r="M120" s="40"/>
      <c r="N120" s="41"/>
      <c r="O120" s="38"/>
      <c r="P120" s="65"/>
      <c r="Q120" s="99"/>
    </row>
    <row r="121" spans="1:17" ht="15" x14ac:dyDescent="0.25">
      <c r="A121" s="89" t="s">
        <v>210</v>
      </c>
      <c r="B121" s="88" t="str">
        <f t="shared" si="13"/>
        <v>KUL19413</v>
      </c>
      <c r="C121" s="40"/>
      <c r="D121" s="92" t="str">
        <f t="shared" si="14"/>
        <v/>
      </c>
      <c r="E121" s="41"/>
      <c r="F121" s="41"/>
      <c r="G121" s="41"/>
      <c r="H121" s="41"/>
      <c r="I121" s="41"/>
      <c r="J121" s="41"/>
      <c r="K121" s="41"/>
      <c r="L121" s="41"/>
      <c r="M121" s="40"/>
      <c r="N121" s="41"/>
      <c r="O121" s="38"/>
      <c r="P121" s="65"/>
      <c r="Q121" s="99"/>
    </row>
    <row r="122" spans="1:17" ht="15" x14ac:dyDescent="0.25">
      <c r="A122" s="89" t="s">
        <v>211</v>
      </c>
      <c r="B122" s="88" t="str">
        <f t="shared" si="13"/>
        <v>KUL19414</v>
      </c>
      <c r="C122" s="40"/>
      <c r="D122" s="92" t="str">
        <f t="shared" si="14"/>
        <v/>
      </c>
      <c r="E122" s="41"/>
      <c r="F122" s="41"/>
      <c r="G122" s="41"/>
      <c r="H122" s="41"/>
      <c r="I122" s="41"/>
      <c r="J122" s="41"/>
      <c r="K122" s="41"/>
      <c r="L122" s="41"/>
      <c r="M122" s="40"/>
      <c r="N122" s="41"/>
      <c r="O122" s="38"/>
      <c r="P122" s="65"/>
      <c r="Q122" s="99"/>
    </row>
    <row r="123" spans="1:17" ht="15" x14ac:dyDescent="0.25">
      <c r="A123" s="89" t="s">
        <v>212</v>
      </c>
      <c r="B123" s="88" t="str">
        <f t="shared" si="13"/>
        <v>KUL19415</v>
      </c>
      <c r="C123" s="40"/>
      <c r="D123" s="92" t="str">
        <f t="shared" si="14"/>
        <v/>
      </c>
      <c r="E123" s="41"/>
      <c r="F123" s="41"/>
      <c r="G123" s="41"/>
      <c r="H123" s="41"/>
      <c r="I123" s="41"/>
      <c r="J123" s="41"/>
      <c r="K123" s="41"/>
      <c r="L123" s="41"/>
      <c r="M123" s="40"/>
      <c r="N123" s="41"/>
      <c r="O123" s="38"/>
      <c r="P123" s="65"/>
      <c r="Q123" s="99"/>
    </row>
    <row r="124" spans="1:17" ht="15" x14ac:dyDescent="0.25">
      <c r="A124" s="89" t="s">
        <v>213</v>
      </c>
      <c r="B124" s="88" t="str">
        <f t="shared" si="13"/>
        <v>KUL19416</v>
      </c>
      <c r="C124" s="40"/>
      <c r="D124" s="92" t="str">
        <f t="shared" si="14"/>
        <v/>
      </c>
      <c r="E124" s="41"/>
      <c r="F124" s="41"/>
      <c r="G124" s="41"/>
      <c r="H124" s="41"/>
      <c r="I124" s="41"/>
      <c r="J124" s="41"/>
      <c r="K124" s="41"/>
      <c r="L124" s="41"/>
      <c r="M124" s="40"/>
      <c r="N124" s="41"/>
      <c r="O124" s="38"/>
      <c r="P124" s="65"/>
      <c r="Q124" s="99"/>
    </row>
    <row r="125" spans="1:17" ht="15" x14ac:dyDescent="0.25">
      <c r="A125" s="89" t="s">
        <v>214</v>
      </c>
      <c r="B125" s="88" t="str">
        <f t="shared" si="13"/>
        <v>KUL19417</v>
      </c>
      <c r="C125" s="40"/>
      <c r="D125" s="92" t="str">
        <f t="shared" si="14"/>
        <v/>
      </c>
      <c r="E125" s="41"/>
      <c r="F125" s="41"/>
      <c r="G125" s="41"/>
      <c r="H125" s="41"/>
      <c r="I125" s="41"/>
      <c r="J125" s="41"/>
      <c r="K125" s="41"/>
      <c r="L125" s="41"/>
      <c r="M125" s="40"/>
      <c r="N125" s="41"/>
      <c r="O125" s="38"/>
      <c r="P125" s="65"/>
      <c r="Q125" s="99"/>
    </row>
    <row r="126" spans="1:17" ht="15" x14ac:dyDescent="0.25">
      <c r="A126" s="89" t="s">
        <v>215</v>
      </c>
      <c r="B126" s="88" t="str">
        <f t="shared" si="13"/>
        <v>KUL19418</v>
      </c>
      <c r="C126" s="40"/>
      <c r="D126" s="92" t="str">
        <f t="shared" si="14"/>
        <v/>
      </c>
      <c r="E126" s="41"/>
      <c r="F126" s="41"/>
      <c r="G126" s="41"/>
      <c r="H126" s="41"/>
      <c r="I126" s="41"/>
      <c r="J126" s="41"/>
      <c r="K126" s="41"/>
      <c r="L126" s="41"/>
      <c r="M126" s="40"/>
      <c r="N126" s="41"/>
      <c r="O126" s="38"/>
      <c r="P126" s="65"/>
      <c r="Q126" s="99"/>
    </row>
    <row r="127" spans="1:17" ht="15" x14ac:dyDescent="0.25">
      <c r="A127" s="89" t="s">
        <v>216</v>
      </c>
      <c r="B127" s="88" t="str">
        <f t="shared" si="13"/>
        <v>KUL19419</v>
      </c>
      <c r="C127" s="39"/>
      <c r="D127" s="92" t="str">
        <f t="shared" si="14"/>
        <v/>
      </c>
      <c r="E127" s="42"/>
      <c r="F127" s="42"/>
      <c r="G127" s="42"/>
      <c r="H127" s="42"/>
      <c r="I127" s="41"/>
      <c r="J127" s="41"/>
      <c r="K127" s="41"/>
      <c r="L127" s="41"/>
      <c r="M127" s="39"/>
      <c r="N127" s="41"/>
      <c r="O127" s="38"/>
      <c r="P127" s="65"/>
      <c r="Q127" s="99"/>
    </row>
    <row r="128" spans="1:17" ht="15" x14ac:dyDescent="0.25">
      <c r="A128" s="89" t="s">
        <v>217</v>
      </c>
      <c r="B128" s="88" t="str">
        <f t="shared" si="13"/>
        <v>KUL19420</v>
      </c>
      <c r="C128" s="39"/>
      <c r="D128" s="92" t="str">
        <f t="shared" si="14"/>
        <v/>
      </c>
      <c r="E128" s="42"/>
      <c r="F128" s="42"/>
      <c r="G128" s="42"/>
      <c r="H128" s="42"/>
      <c r="I128" s="41"/>
      <c r="J128" s="41"/>
      <c r="K128" s="41"/>
      <c r="L128" s="41"/>
      <c r="M128" s="39"/>
      <c r="N128" s="41"/>
      <c r="O128" s="38"/>
      <c r="P128" s="65"/>
      <c r="Q128" s="99"/>
    </row>
    <row r="129" spans="1:17" ht="15" x14ac:dyDescent="0.25">
      <c r="A129" s="89" t="s">
        <v>218</v>
      </c>
      <c r="B129" s="88" t="str">
        <f t="shared" si="13"/>
        <v>KUL19421</v>
      </c>
      <c r="C129" s="39"/>
      <c r="D129" s="92" t="str">
        <f t="shared" si="14"/>
        <v/>
      </c>
      <c r="E129" s="42"/>
      <c r="F129" s="42"/>
      <c r="G129" s="42"/>
      <c r="H129" s="42"/>
      <c r="I129" s="41"/>
      <c r="J129" s="41"/>
      <c r="K129" s="41"/>
      <c r="L129" s="41"/>
      <c r="M129" s="39"/>
      <c r="N129" s="41"/>
      <c r="O129" s="38"/>
      <c r="P129" s="65"/>
      <c r="Q129" s="99"/>
    </row>
    <row r="130" spans="1:17" ht="15" x14ac:dyDescent="0.25">
      <c r="A130" s="89" t="s">
        <v>219</v>
      </c>
      <c r="B130" s="88" t="str">
        <f t="shared" si="13"/>
        <v>KUL19422</v>
      </c>
      <c r="C130" s="39"/>
      <c r="D130" s="92" t="str">
        <f t="shared" si="14"/>
        <v/>
      </c>
      <c r="E130" s="42"/>
      <c r="F130" s="42"/>
      <c r="G130" s="42"/>
      <c r="H130" s="42"/>
      <c r="I130" s="41"/>
      <c r="J130" s="41"/>
      <c r="K130" s="41"/>
      <c r="L130" s="41"/>
      <c r="M130" s="39"/>
      <c r="N130" s="41"/>
      <c r="O130" s="38"/>
      <c r="P130" s="65"/>
      <c r="Q130" s="99"/>
    </row>
    <row r="131" spans="1:17" ht="15" x14ac:dyDescent="0.25">
      <c r="A131" s="89" t="s">
        <v>220</v>
      </c>
      <c r="B131" s="88" t="str">
        <f t="shared" si="13"/>
        <v>KUL19423</v>
      </c>
      <c r="C131" s="39"/>
      <c r="D131" s="92" t="str">
        <f t="shared" si="14"/>
        <v/>
      </c>
      <c r="E131" s="42"/>
      <c r="F131" s="42"/>
      <c r="G131" s="42"/>
      <c r="H131" s="42"/>
      <c r="I131" s="41"/>
      <c r="J131" s="41"/>
      <c r="K131" s="41"/>
      <c r="L131" s="41"/>
      <c r="M131" s="39"/>
      <c r="N131" s="41"/>
      <c r="O131" s="38"/>
      <c r="P131" s="65"/>
      <c r="Q131" s="99"/>
    </row>
    <row r="132" spans="1:17" ht="15" x14ac:dyDescent="0.25">
      <c r="A132" s="89" t="s">
        <v>221</v>
      </c>
      <c r="B132" s="88" t="str">
        <f t="shared" si="13"/>
        <v>KUL19424</v>
      </c>
      <c r="C132" s="39"/>
      <c r="D132" s="92" t="str">
        <f t="shared" si="14"/>
        <v/>
      </c>
      <c r="E132" s="42"/>
      <c r="F132" s="42"/>
      <c r="G132" s="42"/>
      <c r="H132" s="42"/>
      <c r="I132" s="41"/>
      <c r="J132" s="41"/>
      <c r="K132" s="41"/>
      <c r="L132" s="41"/>
      <c r="M132" s="39"/>
      <c r="N132" s="41"/>
      <c r="O132" s="38"/>
      <c r="P132" s="65"/>
      <c r="Q132" s="99"/>
    </row>
    <row r="133" spans="1:17" ht="15" x14ac:dyDescent="0.25">
      <c r="A133" s="89" t="s">
        <v>222</v>
      </c>
      <c r="B133" s="88" t="str">
        <f t="shared" si="13"/>
        <v>KUL19425</v>
      </c>
      <c r="C133" s="39"/>
      <c r="D133" s="92" t="str">
        <f t="shared" si="14"/>
        <v/>
      </c>
      <c r="E133" s="42"/>
      <c r="F133" s="42"/>
      <c r="G133" s="42"/>
      <c r="H133" s="42"/>
      <c r="I133" s="41"/>
      <c r="J133" s="41"/>
      <c r="K133" s="41"/>
      <c r="L133" s="41"/>
      <c r="M133" s="39"/>
      <c r="N133" s="41"/>
      <c r="O133" s="38"/>
      <c r="P133" s="65"/>
      <c r="Q133" s="99"/>
    </row>
    <row r="134" spans="1:17" ht="15.6" x14ac:dyDescent="0.3">
      <c r="A134" s="71" t="s">
        <v>223</v>
      </c>
      <c r="B134" s="72"/>
      <c r="C134" s="30">
        <f>COUNTA(C109:C133)</f>
        <v>8</v>
      </c>
      <c r="D134" s="31">
        <f t="shared" ref="D134:H134" si="15">SUM(D109:D133)</f>
        <v>23</v>
      </c>
      <c r="E134" s="31">
        <f t="shared" si="15"/>
        <v>11</v>
      </c>
      <c r="F134" s="31">
        <f t="shared" si="15"/>
        <v>7</v>
      </c>
      <c r="G134" s="31">
        <f t="shared" si="15"/>
        <v>5</v>
      </c>
      <c r="H134" s="31">
        <f t="shared" si="15"/>
        <v>0</v>
      </c>
      <c r="I134" s="31">
        <f t="shared" ref="I134:L134" si="16">COUNTIF(I109:I133,"=V")</f>
        <v>0</v>
      </c>
      <c r="J134" s="31">
        <f t="shared" si="16"/>
        <v>5</v>
      </c>
      <c r="K134" s="31">
        <f t="shared" si="16"/>
        <v>2</v>
      </c>
      <c r="L134" s="31">
        <f t="shared" si="16"/>
        <v>1</v>
      </c>
      <c r="M134" s="32"/>
      <c r="N134" s="31">
        <f>COUNTIF(N109:N133,"=V")</f>
        <v>1</v>
      </c>
      <c r="O134" s="31"/>
      <c r="P134" s="82" t="s">
        <v>292</v>
      </c>
      <c r="Q134" s="58">
        <f>SUMIF(Q109:Q133,"&lt;&gt;V",D109:D133)</f>
        <v>23</v>
      </c>
    </row>
    <row r="135" spans="1:17" ht="15" x14ac:dyDescent="0.25">
      <c r="I135" s="162" t="str">
        <f>IF(C134&lt;&gt;SUM(I134:L134),"Warning!! Pastikan hanya memilih salah satu jenis matakuliah atau Pastikan setiap matakuliah sudah memilih satu jenis matakuliah","")</f>
        <v/>
      </c>
      <c r="J135" s="163"/>
      <c r="K135" s="163"/>
      <c r="L135" s="163"/>
    </row>
    <row r="136" spans="1:17" ht="15.75" customHeight="1" x14ac:dyDescent="0.25">
      <c r="I136" s="163"/>
      <c r="J136" s="163"/>
      <c r="K136" s="163"/>
      <c r="L136" s="163"/>
    </row>
    <row r="137" spans="1:17" ht="15.75" customHeight="1" x14ac:dyDescent="0.25">
      <c r="I137" s="163"/>
      <c r="J137" s="163"/>
      <c r="K137" s="163"/>
      <c r="L137" s="163"/>
    </row>
    <row r="138" spans="1:17" ht="15.6" x14ac:dyDescent="0.3">
      <c r="A138" s="22" t="s">
        <v>184</v>
      </c>
      <c r="B138" s="29"/>
      <c r="C138" s="21">
        <v>5</v>
      </c>
    </row>
    <row r="139" spans="1:17" ht="15.75" customHeight="1" x14ac:dyDescent="0.3">
      <c r="A139" s="154" t="s">
        <v>185</v>
      </c>
      <c r="B139" s="154" t="s">
        <v>186</v>
      </c>
      <c r="C139" s="154" t="s">
        <v>187</v>
      </c>
      <c r="D139" s="154" t="s">
        <v>188</v>
      </c>
      <c r="E139" s="160" t="s">
        <v>189</v>
      </c>
      <c r="F139" s="161"/>
      <c r="G139" s="161"/>
      <c r="H139" s="148"/>
      <c r="I139" s="160" t="s">
        <v>227</v>
      </c>
      <c r="J139" s="161"/>
      <c r="K139" s="161"/>
      <c r="L139" s="148"/>
      <c r="M139" s="154" t="s">
        <v>190</v>
      </c>
      <c r="N139" s="154" t="s">
        <v>191</v>
      </c>
      <c r="O139" s="154" t="s">
        <v>192</v>
      </c>
      <c r="P139" s="156" t="s">
        <v>193</v>
      </c>
      <c r="Q139" s="156" t="s">
        <v>291</v>
      </c>
    </row>
    <row r="140" spans="1:17" ht="15.6" x14ac:dyDescent="0.3">
      <c r="A140" s="155"/>
      <c r="B140" s="155"/>
      <c r="C140" s="155"/>
      <c r="D140" s="155"/>
      <c r="E140" s="28" t="s">
        <v>194</v>
      </c>
      <c r="F140" s="28" t="s">
        <v>195</v>
      </c>
      <c r="G140" s="28" t="s">
        <v>196</v>
      </c>
      <c r="H140" s="28" t="s">
        <v>197</v>
      </c>
      <c r="I140" s="28" t="s">
        <v>179</v>
      </c>
      <c r="J140" s="28" t="s">
        <v>181</v>
      </c>
      <c r="K140" s="28" t="s">
        <v>180</v>
      </c>
      <c r="L140" s="28" t="s">
        <v>182</v>
      </c>
      <c r="M140" s="155"/>
      <c r="N140" s="155"/>
      <c r="O140" s="155"/>
      <c r="P140" s="157"/>
      <c r="Q140" s="188"/>
    </row>
    <row r="141" spans="1:17" ht="15" x14ac:dyDescent="0.25">
      <c r="A141" s="87" t="s">
        <v>198</v>
      </c>
      <c r="B141" s="88" t="str">
        <f t="shared" ref="B141:B165" si="17">CONCATENATE($C$4,"19",C$138,A141)</f>
        <v>KUL19501</v>
      </c>
      <c r="C141" s="113" t="s">
        <v>445</v>
      </c>
      <c r="D141" s="92">
        <f>IF(SUM(E141:I141)=0,"",SUM(E141:I141))</f>
        <v>3</v>
      </c>
      <c r="E141" s="38">
        <v>1</v>
      </c>
      <c r="F141" s="38">
        <v>1</v>
      </c>
      <c r="G141" s="38">
        <v>1</v>
      </c>
      <c r="H141" s="38"/>
      <c r="I141" s="38"/>
      <c r="J141" s="38"/>
      <c r="K141" s="38"/>
      <c r="L141" s="38" t="s">
        <v>407</v>
      </c>
      <c r="M141" s="37"/>
      <c r="N141" s="38" t="s">
        <v>407</v>
      </c>
      <c r="O141" s="38">
        <v>20</v>
      </c>
      <c r="P141" s="65" t="s">
        <v>418</v>
      </c>
      <c r="Q141" s="99"/>
    </row>
    <row r="142" spans="1:17" ht="15" x14ac:dyDescent="0.25">
      <c r="A142" s="87" t="s">
        <v>199</v>
      </c>
      <c r="B142" s="88" t="str">
        <f t="shared" si="17"/>
        <v>KUL19502</v>
      </c>
      <c r="C142" s="113" t="s">
        <v>397</v>
      </c>
      <c r="D142" s="92">
        <f t="shared" ref="D142:D165" si="18">IF(SUM(E142:I142)=0,"",SUM(E142:I142))</f>
        <v>2</v>
      </c>
      <c r="E142" s="38">
        <v>2</v>
      </c>
      <c r="F142" s="38"/>
      <c r="G142" s="38"/>
      <c r="H142" s="38"/>
      <c r="I142" s="38"/>
      <c r="J142" s="38"/>
      <c r="K142" s="38" t="s">
        <v>407</v>
      </c>
      <c r="L142" s="38"/>
      <c r="M142" s="37" t="str">
        <f>B113</f>
        <v>KUL19405</v>
      </c>
      <c r="N142" s="38"/>
      <c r="O142" s="38">
        <v>20</v>
      </c>
      <c r="P142" s="65" t="s">
        <v>417</v>
      </c>
      <c r="Q142" s="99"/>
    </row>
    <row r="143" spans="1:17" ht="15" x14ac:dyDescent="0.25">
      <c r="A143" s="89" t="s">
        <v>200</v>
      </c>
      <c r="B143" s="88" t="str">
        <f t="shared" si="17"/>
        <v>KUL19503</v>
      </c>
      <c r="C143" s="113" t="s">
        <v>448</v>
      </c>
      <c r="D143" s="92">
        <f t="shared" si="18"/>
        <v>3</v>
      </c>
      <c r="E143" s="38">
        <v>1</v>
      </c>
      <c r="F143" s="38">
        <v>1</v>
      </c>
      <c r="G143" s="38">
        <v>1</v>
      </c>
      <c r="H143" s="38"/>
      <c r="I143" s="38"/>
      <c r="J143" s="38"/>
      <c r="K143" s="38"/>
      <c r="L143" s="38" t="s">
        <v>407</v>
      </c>
      <c r="M143" s="37"/>
      <c r="N143" s="38" t="s">
        <v>407</v>
      </c>
      <c r="O143" s="38">
        <v>20</v>
      </c>
      <c r="P143" s="65" t="s">
        <v>415</v>
      </c>
      <c r="Q143" s="99"/>
    </row>
    <row r="144" spans="1:17" ht="15" x14ac:dyDescent="0.25">
      <c r="A144" s="89" t="s">
        <v>201</v>
      </c>
      <c r="B144" s="88" t="str">
        <f t="shared" si="17"/>
        <v>KUL19504</v>
      </c>
      <c r="C144" s="113" t="s">
        <v>398</v>
      </c>
      <c r="D144" s="92">
        <f t="shared" si="18"/>
        <v>3</v>
      </c>
      <c r="E144" s="38">
        <v>1</v>
      </c>
      <c r="F144" s="38">
        <v>1</v>
      </c>
      <c r="G144" s="38">
        <v>1</v>
      </c>
      <c r="H144" s="38"/>
      <c r="I144" s="38"/>
      <c r="J144" s="38" t="s">
        <v>407</v>
      </c>
      <c r="K144" s="38"/>
      <c r="L144" s="38"/>
      <c r="M144" s="37" t="str">
        <f>B111</f>
        <v>KUL19403</v>
      </c>
      <c r="N144" s="38"/>
      <c r="O144" s="38">
        <v>20</v>
      </c>
      <c r="P144" s="65" t="s">
        <v>419</v>
      </c>
      <c r="Q144" s="99"/>
    </row>
    <row r="145" spans="1:17" ht="15" x14ac:dyDescent="0.25">
      <c r="A145" s="89" t="s">
        <v>202</v>
      </c>
      <c r="B145" s="88" t="str">
        <f t="shared" si="17"/>
        <v>KUL19505</v>
      </c>
      <c r="C145" s="113" t="s">
        <v>399</v>
      </c>
      <c r="D145" s="92">
        <f t="shared" si="18"/>
        <v>3</v>
      </c>
      <c r="E145" s="38">
        <v>1</v>
      </c>
      <c r="F145" s="38">
        <v>1</v>
      </c>
      <c r="G145" s="38">
        <v>1</v>
      </c>
      <c r="H145" s="38"/>
      <c r="I145" s="38"/>
      <c r="J145" s="38" t="s">
        <v>407</v>
      </c>
      <c r="K145" s="38"/>
      <c r="L145" s="38"/>
      <c r="M145" s="37"/>
      <c r="N145" s="38"/>
      <c r="O145" s="38">
        <v>20</v>
      </c>
      <c r="P145" s="65" t="s">
        <v>419</v>
      </c>
      <c r="Q145" s="99"/>
    </row>
    <row r="146" spans="1:17" ht="15" x14ac:dyDescent="0.25">
      <c r="A146" s="89" t="s">
        <v>203</v>
      </c>
      <c r="B146" s="88" t="str">
        <f t="shared" si="17"/>
        <v>KUL19506</v>
      </c>
      <c r="C146" s="113" t="s">
        <v>400</v>
      </c>
      <c r="D146" s="92">
        <f t="shared" si="18"/>
        <v>2</v>
      </c>
      <c r="E146" s="38">
        <v>1</v>
      </c>
      <c r="F146" s="38">
        <v>1</v>
      </c>
      <c r="G146" s="38"/>
      <c r="H146" s="38"/>
      <c r="I146" s="38"/>
      <c r="J146" s="38" t="s">
        <v>407</v>
      </c>
      <c r="K146" s="38"/>
      <c r="L146" s="38"/>
      <c r="M146" s="37" t="str">
        <f>B111</f>
        <v>KUL19403</v>
      </c>
      <c r="N146" s="38"/>
      <c r="O146" s="38">
        <v>20</v>
      </c>
      <c r="P146" s="65" t="s">
        <v>419</v>
      </c>
      <c r="Q146" s="99"/>
    </row>
    <row r="147" spans="1:17" ht="15" x14ac:dyDescent="0.25">
      <c r="A147" s="89" t="s">
        <v>204</v>
      </c>
      <c r="B147" s="88" t="str">
        <f t="shared" si="17"/>
        <v>KUL19507</v>
      </c>
      <c r="C147" s="113" t="s">
        <v>434</v>
      </c>
      <c r="D147" s="92">
        <f t="shared" si="18"/>
        <v>3</v>
      </c>
      <c r="E147" s="38">
        <v>1</v>
      </c>
      <c r="F147" s="38">
        <v>1</v>
      </c>
      <c r="G147" s="38">
        <v>1</v>
      </c>
      <c r="H147" s="38"/>
      <c r="I147" s="38"/>
      <c r="J147" s="38" t="s">
        <v>407</v>
      </c>
      <c r="K147" s="38"/>
      <c r="L147" s="38"/>
      <c r="M147" s="37"/>
      <c r="N147" s="38" t="s">
        <v>407</v>
      </c>
      <c r="O147" s="38">
        <v>20</v>
      </c>
      <c r="P147" s="65" t="s">
        <v>420</v>
      </c>
      <c r="Q147" s="99"/>
    </row>
    <row r="148" spans="1:17" ht="15" x14ac:dyDescent="0.25">
      <c r="A148" s="89" t="s">
        <v>205</v>
      </c>
      <c r="B148" s="88" t="str">
        <f t="shared" si="17"/>
        <v>KUL19508</v>
      </c>
      <c r="C148" s="113" t="s">
        <v>401</v>
      </c>
      <c r="D148" s="92">
        <f t="shared" si="18"/>
        <v>3</v>
      </c>
      <c r="E148" s="38"/>
      <c r="F148" s="38"/>
      <c r="G148" s="38">
        <v>3</v>
      </c>
      <c r="H148" s="38"/>
      <c r="I148" s="38"/>
      <c r="J148" s="38"/>
      <c r="K148" s="38" t="s">
        <v>407</v>
      </c>
      <c r="L148" s="38"/>
      <c r="M148" s="37"/>
      <c r="N148" s="38"/>
      <c r="O148" s="38">
        <v>20</v>
      </c>
      <c r="P148" s="65" t="s">
        <v>421</v>
      </c>
      <c r="Q148" s="99"/>
    </row>
    <row r="149" spans="1:17" ht="15" x14ac:dyDescent="0.25">
      <c r="A149" s="89" t="s">
        <v>206</v>
      </c>
      <c r="B149" s="88" t="str">
        <f t="shared" si="17"/>
        <v>KUL19509</v>
      </c>
      <c r="C149" s="40"/>
      <c r="D149" s="92" t="str">
        <f t="shared" si="18"/>
        <v/>
      </c>
      <c r="E149" s="41"/>
      <c r="F149" s="41"/>
      <c r="G149" s="41"/>
      <c r="H149" s="41"/>
      <c r="I149" s="41"/>
      <c r="J149" s="41"/>
      <c r="K149" s="41"/>
      <c r="L149" s="41"/>
      <c r="M149" s="40"/>
      <c r="N149" s="41"/>
      <c r="O149" s="38"/>
      <c r="P149" s="65"/>
      <c r="Q149" s="99"/>
    </row>
    <row r="150" spans="1:17" ht="15" x14ac:dyDescent="0.25">
      <c r="A150" s="89" t="s">
        <v>207</v>
      </c>
      <c r="B150" s="88" t="str">
        <f t="shared" si="17"/>
        <v>KUL19510</v>
      </c>
      <c r="C150" s="40"/>
      <c r="D150" s="92" t="str">
        <f t="shared" si="18"/>
        <v/>
      </c>
      <c r="E150" s="41"/>
      <c r="F150" s="41"/>
      <c r="G150" s="41"/>
      <c r="H150" s="41"/>
      <c r="I150" s="41"/>
      <c r="J150" s="41"/>
      <c r="K150" s="41"/>
      <c r="L150" s="41"/>
      <c r="M150" s="40"/>
      <c r="N150" s="41"/>
      <c r="O150" s="38"/>
      <c r="P150" s="65"/>
      <c r="Q150" s="99"/>
    </row>
    <row r="151" spans="1:17" ht="15" x14ac:dyDescent="0.25">
      <c r="A151" s="89" t="s">
        <v>208</v>
      </c>
      <c r="B151" s="88" t="str">
        <f t="shared" si="17"/>
        <v>KUL19511</v>
      </c>
      <c r="C151" s="40"/>
      <c r="D151" s="92" t="str">
        <f t="shared" si="18"/>
        <v/>
      </c>
      <c r="E151" s="41"/>
      <c r="F151" s="41"/>
      <c r="G151" s="41"/>
      <c r="H151" s="41"/>
      <c r="I151" s="41"/>
      <c r="J151" s="41"/>
      <c r="K151" s="41"/>
      <c r="L151" s="41"/>
      <c r="M151" s="40"/>
      <c r="N151" s="41"/>
      <c r="O151" s="38"/>
      <c r="P151" s="65"/>
      <c r="Q151" s="99"/>
    </row>
    <row r="152" spans="1:17" ht="15" x14ac:dyDescent="0.25">
      <c r="A152" s="89" t="s">
        <v>209</v>
      </c>
      <c r="B152" s="88" t="str">
        <f t="shared" si="17"/>
        <v>KUL19512</v>
      </c>
      <c r="C152" s="40"/>
      <c r="D152" s="92" t="str">
        <f t="shared" si="18"/>
        <v/>
      </c>
      <c r="E152" s="41"/>
      <c r="F152" s="41"/>
      <c r="G152" s="41"/>
      <c r="H152" s="41"/>
      <c r="I152" s="41"/>
      <c r="J152" s="41"/>
      <c r="K152" s="41"/>
      <c r="L152" s="41"/>
      <c r="M152" s="40"/>
      <c r="N152" s="41"/>
      <c r="O152" s="38"/>
      <c r="P152" s="65"/>
      <c r="Q152" s="99"/>
    </row>
    <row r="153" spans="1:17" ht="15" x14ac:dyDescent="0.25">
      <c r="A153" s="89" t="s">
        <v>210</v>
      </c>
      <c r="B153" s="88" t="str">
        <f t="shared" si="17"/>
        <v>KUL19513</v>
      </c>
      <c r="C153" s="40"/>
      <c r="D153" s="92" t="str">
        <f t="shared" si="18"/>
        <v/>
      </c>
      <c r="E153" s="41"/>
      <c r="F153" s="41"/>
      <c r="G153" s="41"/>
      <c r="H153" s="41"/>
      <c r="I153" s="41"/>
      <c r="J153" s="41"/>
      <c r="K153" s="41"/>
      <c r="L153" s="41"/>
      <c r="M153" s="40"/>
      <c r="N153" s="41"/>
      <c r="O153" s="38"/>
      <c r="P153" s="65"/>
      <c r="Q153" s="99"/>
    </row>
    <row r="154" spans="1:17" ht="15" x14ac:dyDescent="0.25">
      <c r="A154" s="89" t="s">
        <v>211</v>
      </c>
      <c r="B154" s="88" t="str">
        <f t="shared" si="17"/>
        <v>KUL19514</v>
      </c>
      <c r="C154" s="40"/>
      <c r="D154" s="92" t="str">
        <f t="shared" si="18"/>
        <v/>
      </c>
      <c r="E154" s="41"/>
      <c r="F154" s="41"/>
      <c r="G154" s="41"/>
      <c r="H154" s="41"/>
      <c r="I154" s="41"/>
      <c r="J154" s="41"/>
      <c r="K154" s="41"/>
      <c r="L154" s="41"/>
      <c r="M154" s="40"/>
      <c r="N154" s="41"/>
      <c r="O154" s="38"/>
      <c r="P154" s="65"/>
      <c r="Q154" s="99"/>
    </row>
    <row r="155" spans="1:17" ht="15" x14ac:dyDescent="0.25">
      <c r="A155" s="89" t="s">
        <v>212</v>
      </c>
      <c r="B155" s="88" t="str">
        <f t="shared" si="17"/>
        <v>KUL19515</v>
      </c>
      <c r="C155" s="40"/>
      <c r="D155" s="92" t="str">
        <f t="shared" si="18"/>
        <v/>
      </c>
      <c r="E155" s="41"/>
      <c r="F155" s="41"/>
      <c r="G155" s="41"/>
      <c r="H155" s="41"/>
      <c r="I155" s="41"/>
      <c r="J155" s="41"/>
      <c r="K155" s="41"/>
      <c r="L155" s="41"/>
      <c r="M155" s="40"/>
      <c r="N155" s="41"/>
      <c r="O155" s="38"/>
      <c r="P155" s="65"/>
      <c r="Q155" s="99"/>
    </row>
    <row r="156" spans="1:17" ht="15" x14ac:dyDescent="0.25">
      <c r="A156" s="89" t="s">
        <v>213</v>
      </c>
      <c r="B156" s="88" t="str">
        <f t="shared" si="17"/>
        <v>KUL19516</v>
      </c>
      <c r="C156" s="40"/>
      <c r="D156" s="92" t="str">
        <f t="shared" si="18"/>
        <v/>
      </c>
      <c r="E156" s="41"/>
      <c r="F156" s="41"/>
      <c r="G156" s="41"/>
      <c r="H156" s="41"/>
      <c r="I156" s="41"/>
      <c r="J156" s="41"/>
      <c r="K156" s="41"/>
      <c r="L156" s="41"/>
      <c r="M156" s="40"/>
      <c r="N156" s="41"/>
      <c r="O156" s="38"/>
      <c r="P156" s="65"/>
      <c r="Q156" s="99"/>
    </row>
    <row r="157" spans="1:17" ht="15" x14ac:dyDescent="0.25">
      <c r="A157" s="89" t="s">
        <v>214</v>
      </c>
      <c r="B157" s="88" t="str">
        <f t="shared" si="17"/>
        <v>KUL19517</v>
      </c>
      <c r="C157" s="40"/>
      <c r="D157" s="92" t="str">
        <f t="shared" si="18"/>
        <v/>
      </c>
      <c r="E157" s="41"/>
      <c r="F157" s="41"/>
      <c r="G157" s="41"/>
      <c r="H157" s="41"/>
      <c r="I157" s="41"/>
      <c r="J157" s="41"/>
      <c r="K157" s="41"/>
      <c r="L157" s="41"/>
      <c r="M157" s="40"/>
      <c r="N157" s="41"/>
      <c r="O157" s="38"/>
      <c r="P157" s="65"/>
      <c r="Q157" s="99"/>
    </row>
    <row r="158" spans="1:17" ht="15" x14ac:dyDescent="0.25">
      <c r="A158" s="89" t="s">
        <v>215</v>
      </c>
      <c r="B158" s="88" t="str">
        <f t="shared" si="17"/>
        <v>KUL19518</v>
      </c>
      <c r="C158" s="40"/>
      <c r="D158" s="92" t="str">
        <f t="shared" si="18"/>
        <v/>
      </c>
      <c r="E158" s="41"/>
      <c r="F158" s="41"/>
      <c r="G158" s="41"/>
      <c r="H158" s="41"/>
      <c r="I158" s="41"/>
      <c r="J158" s="41"/>
      <c r="K158" s="41"/>
      <c r="L158" s="41"/>
      <c r="M158" s="40"/>
      <c r="N158" s="41"/>
      <c r="O158" s="38"/>
      <c r="P158" s="65"/>
      <c r="Q158" s="99"/>
    </row>
    <row r="159" spans="1:17" ht="15" x14ac:dyDescent="0.25">
      <c r="A159" s="89" t="s">
        <v>216</v>
      </c>
      <c r="B159" s="88" t="str">
        <f t="shared" si="17"/>
        <v>KUL19519</v>
      </c>
      <c r="C159" s="39"/>
      <c r="D159" s="92" t="str">
        <f t="shared" si="18"/>
        <v/>
      </c>
      <c r="E159" s="42"/>
      <c r="F159" s="42"/>
      <c r="G159" s="42"/>
      <c r="H159" s="42"/>
      <c r="I159" s="41"/>
      <c r="J159" s="41"/>
      <c r="K159" s="41"/>
      <c r="L159" s="41"/>
      <c r="M159" s="39"/>
      <c r="N159" s="41"/>
      <c r="O159" s="38"/>
      <c r="P159" s="65"/>
      <c r="Q159" s="99"/>
    </row>
    <row r="160" spans="1:17" ht="15" x14ac:dyDescent="0.25">
      <c r="A160" s="89" t="s">
        <v>217</v>
      </c>
      <c r="B160" s="88" t="str">
        <f t="shared" si="17"/>
        <v>KUL19520</v>
      </c>
      <c r="C160" s="39"/>
      <c r="D160" s="92" t="str">
        <f t="shared" si="18"/>
        <v/>
      </c>
      <c r="E160" s="42"/>
      <c r="F160" s="42"/>
      <c r="G160" s="42"/>
      <c r="H160" s="42"/>
      <c r="I160" s="41"/>
      <c r="J160" s="41"/>
      <c r="K160" s="41"/>
      <c r="L160" s="41"/>
      <c r="M160" s="39"/>
      <c r="N160" s="41"/>
      <c r="O160" s="38"/>
      <c r="P160" s="65"/>
      <c r="Q160" s="99"/>
    </row>
    <row r="161" spans="1:17" ht="15" x14ac:dyDescent="0.25">
      <c r="A161" s="89" t="s">
        <v>218</v>
      </c>
      <c r="B161" s="88" t="str">
        <f t="shared" si="17"/>
        <v>KUL19521</v>
      </c>
      <c r="C161" s="39"/>
      <c r="D161" s="92" t="str">
        <f t="shared" si="18"/>
        <v/>
      </c>
      <c r="E161" s="42"/>
      <c r="F161" s="42"/>
      <c r="G161" s="42"/>
      <c r="H161" s="42"/>
      <c r="I161" s="41"/>
      <c r="J161" s="41"/>
      <c r="K161" s="41"/>
      <c r="L161" s="41"/>
      <c r="M161" s="39"/>
      <c r="N161" s="41"/>
      <c r="O161" s="38"/>
      <c r="P161" s="65"/>
      <c r="Q161" s="99"/>
    </row>
    <row r="162" spans="1:17" ht="15" x14ac:dyDescent="0.25">
      <c r="A162" s="89" t="s">
        <v>219</v>
      </c>
      <c r="B162" s="88" t="str">
        <f t="shared" si="17"/>
        <v>KUL19522</v>
      </c>
      <c r="C162" s="39"/>
      <c r="D162" s="92" t="str">
        <f t="shared" si="18"/>
        <v/>
      </c>
      <c r="E162" s="42"/>
      <c r="F162" s="42"/>
      <c r="G162" s="42"/>
      <c r="H162" s="42"/>
      <c r="I162" s="41"/>
      <c r="J162" s="41"/>
      <c r="K162" s="41"/>
      <c r="L162" s="41"/>
      <c r="M162" s="39"/>
      <c r="N162" s="41"/>
      <c r="O162" s="38"/>
      <c r="P162" s="65"/>
      <c r="Q162" s="99"/>
    </row>
    <row r="163" spans="1:17" ht="15" x14ac:dyDescent="0.25">
      <c r="A163" s="89" t="s">
        <v>220</v>
      </c>
      <c r="B163" s="88" t="str">
        <f t="shared" si="17"/>
        <v>KUL19523</v>
      </c>
      <c r="C163" s="39"/>
      <c r="D163" s="92" t="str">
        <f t="shared" si="18"/>
        <v/>
      </c>
      <c r="E163" s="42"/>
      <c r="F163" s="42"/>
      <c r="G163" s="42"/>
      <c r="H163" s="42"/>
      <c r="I163" s="41"/>
      <c r="J163" s="41"/>
      <c r="K163" s="41"/>
      <c r="L163" s="41"/>
      <c r="M163" s="39"/>
      <c r="N163" s="41"/>
      <c r="O163" s="38"/>
      <c r="P163" s="65"/>
      <c r="Q163" s="99"/>
    </row>
    <row r="164" spans="1:17" ht="15" x14ac:dyDescent="0.25">
      <c r="A164" s="89" t="s">
        <v>221</v>
      </c>
      <c r="B164" s="88" t="str">
        <f t="shared" si="17"/>
        <v>KUL19524</v>
      </c>
      <c r="C164" s="39"/>
      <c r="D164" s="92" t="str">
        <f t="shared" si="18"/>
        <v/>
      </c>
      <c r="E164" s="42"/>
      <c r="F164" s="42"/>
      <c r="G164" s="42"/>
      <c r="H164" s="42"/>
      <c r="I164" s="41"/>
      <c r="J164" s="41"/>
      <c r="K164" s="41"/>
      <c r="L164" s="41"/>
      <c r="M164" s="39"/>
      <c r="N164" s="41"/>
      <c r="O164" s="38"/>
      <c r="P164" s="65"/>
      <c r="Q164" s="99"/>
    </row>
    <row r="165" spans="1:17" ht="15" x14ac:dyDescent="0.25">
      <c r="A165" s="89" t="s">
        <v>222</v>
      </c>
      <c r="B165" s="88" t="str">
        <f t="shared" si="17"/>
        <v>KUL19525</v>
      </c>
      <c r="C165" s="39"/>
      <c r="D165" s="92" t="str">
        <f t="shared" si="18"/>
        <v/>
      </c>
      <c r="E165" s="42"/>
      <c r="F165" s="42"/>
      <c r="G165" s="42"/>
      <c r="H165" s="42"/>
      <c r="I165" s="41"/>
      <c r="J165" s="41"/>
      <c r="K165" s="41"/>
      <c r="L165" s="41"/>
      <c r="M165" s="39"/>
      <c r="N165" s="41"/>
      <c r="O165" s="38"/>
      <c r="P165" s="65"/>
      <c r="Q165" s="99"/>
    </row>
    <row r="166" spans="1:17" ht="15.6" x14ac:dyDescent="0.3">
      <c r="A166" s="71" t="s">
        <v>223</v>
      </c>
      <c r="B166" s="72"/>
      <c r="C166" s="30">
        <f>COUNTA(C141:C165)</f>
        <v>8</v>
      </c>
      <c r="D166" s="96">
        <f t="shared" ref="D166:H166" si="19">SUM(D141:D165)</f>
        <v>22</v>
      </c>
      <c r="E166" s="31">
        <f t="shared" si="19"/>
        <v>8</v>
      </c>
      <c r="F166" s="31">
        <f t="shared" si="19"/>
        <v>6</v>
      </c>
      <c r="G166" s="31">
        <f t="shared" si="19"/>
        <v>8</v>
      </c>
      <c r="H166" s="31">
        <f t="shared" si="19"/>
        <v>0</v>
      </c>
      <c r="I166" s="31">
        <f t="shared" ref="I166:L166" si="20">COUNTIF(I141:I165,"=V")</f>
        <v>0</v>
      </c>
      <c r="J166" s="31">
        <f t="shared" si="20"/>
        <v>4</v>
      </c>
      <c r="K166" s="31">
        <f t="shared" si="20"/>
        <v>2</v>
      </c>
      <c r="L166" s="31">
        <f t="shared" si="20"/>
        <v>2</v>
      </c>
      <c r="M166" s="32"/>
      <c r="N166" s="31">
        <f>COUNTIF(N141:N165,"=V")</f>
        <v>3</v>
      </c>
      <c r="O166" s="31"/>
      <c r="P166" s="82" t="s">
        <v>292</v>
      </c>
      <c r="Q166" s="58">
        <f>SUMIF(Q141:Q165,"&lt;&gt;V",D141:D165)</f>
        <v>22</v>
      </c>
    </row>
    <row r="167" spans="1:17" ht="15" x14ac:dyDescent="0.25">
      <c r="D167" s="93"/>
      <c r="I167" s="162" t="str">
        <f>IF(C166&lt;&gt;SUM(I166:L166),"Warning!! Pastikan hanya memilih salah satu jenis matakuliah atau Pastikan setiap matakuliah sudah memilih satu jenis matakuliah","")</f>
        <v/>
      </c>
      <c r="J167" s="163"/>
      <c r="K167" s="163"/>
      <c r="L167" s="163"/>
    </row>
    <row r="168" spans="1:17" ht="15.75" customHeight="1" x14ac:dyDescent="0.25">
      <c r="D168" s="93"/>
      <c r="I168" s="163"/>
      <c r="J168" s="163"/>
      <c r="K168" s="163"/>
      <c r="L168" s="163"/>
    </row>
    <row r="169" spans="1:17" ht="15.75" customHeight="1" x14ac:dyDescent="0.25">
      <c r="D169" s="93"/>
      <c r="I169" s="163"/>
      <c r="J169" s="163"/>
      <c r="K169" s="163"/>
      <c r="L169" s="163"/>
    </row>
    <row r="170" spans="1:17" ht="15.6" x14ac:dyDescent="0.3">
      <c r="A170" s="20" t="s">
        <v>184</v>
      </c>
      <c r="B170" s="27"/>
      <c r="C170" s="21">
        <v>6</v>
      </c>
      <c r="D170" s="93"/>
    </row>
    <row r="171" spans="1:17" ht="15.75" customHeight="1" x14ac:dyDescent="0.3">
      <c r="A171" s="154" t="s">
        <v>185</v>
      </c>
      <c r="B171" s="154" t="s">
        <v>186</v>
      </c>
      <c r="C171" s="154" t="s">
        <v>187</v>
      </c>
      <c r="D171" s="175" t="s">
        <v>188</v>
      </c>
      <c r="E171" s="160" t="s">
        <v>189</v>
      </c>
      <c r="F171" s="161"/>
      <c r="G171" s="161"/>
      <c r="H171" s="148"/>
      <c r="I171" s="160" t="s">
        <v>227</v>
      </c>
      <c r="J171" s="161"/>
      <c r="K171" s="161"/>
      <c r="L171" s="148"/>
      <c r="M171" s="154" t="s">
        <v>190</v>
      </c>
      <c r="N171" s="154" t="s">
        <v>191</v>
      </c>
      <c r="O171" s="154" t="s">
        <v>192</v>
      </c>
      <c r="P171" s="156" t="s">
        <v>193</v>
      </c>
      <c r="Q171" s="156" t="s">
        <v>291</v>
      </c>
    </row>
    <row r="172" spans="1:17" ht="15.6" x14ac:dyDescent="0.3">
      <c r="A172" s="155"/>
      <c r="B172" s="155"/>
      <c r="C172" s="155"/>
      <c r="D172" s="176"/>
      <c r="E172" s="28" t="s">
        <v>194</v>
      </c>
      <c r="F172" s="28" t="s">
        <v>195</v>
      </c>
      <c r="G172" s="28" t="s">
        <v>196</v>
      </c>
      <c r="H172" s="28" t="s">
        <v>197</v>
      </c>
      <c r="I172" s="28" t="s">
        <v>179</v>
      </c>
      <c r="J172" s="28" t="s">
        <v>181</v>
      </c>
      <c r="K172" s="28" t="s">
        <v>180</v>
      </c>
      <c r="L172" s="28" t="s">
        <v>182</v>
      </c>
      <c r="M172" s="155"/>
      <c r="N172" s="155"/>
      <c r="O172" s="155"/>
      <c r="P172" s="157"/>
      <c r="Q172" s="188"/>
    </row>
    <row r="173" spans="1:17" ht="15" x14ac:dyDescent="0.25">
      <c r="A173" s="87" t="s">
        <v>198</v>
      </c>
      <c r="B173" s="88" t="str">
        <f t="shared" ref="B173:B197" si="21">CONCATENATE($C$4,"19",C$170,A173)</f>
        <v>KUL19601</v>
      </c>
      <c r="C173" s="113" t="s">
        <v>402</v>
      </c>
      <c r="D173" s="92">
        <f>IF(SUM(E173:I173)=0,"",SUM(E173:I173))</f>
        <v>3</v>
      </c>
      <c r="E173" s="38">
        <v>1</v>
      </c>
      <c r="F173" s="38">
        <v>1</v>
      </c>
      <c r="G173" s="38">
        <v>1</v>
      </c>
      <c r="H173" s="38"/>
      <c r="I173" s="38"/>
      <c r="J173" s="38" t="s">
        <v>407</v>
      </c>
      <c r="K173" s="38"/>
      <c r="L173" s="38"/>
      <c r="M173" s="37"/>
      <c r="N173" s="38"/>
      <c r="O173" s="38">
        <v>20</v>
      </c>
      <c r="P173" s="65" t="s">
        <v>422</v>
      </c>
      <c r="Q173" s="99"/>
    </row>
    <row r="174" spans="1:17" ht="15" x14ac:dyDescent="0.25">
      <c r="A174" s="87" t="s">
        <v>199</v>
      </c>
      <c r="B174" s="88" t="str">
        <f t="shared" si="21"/>
        <v>KUL19602</v>
      </c>
      <c r="C174" s="113" t="s">
        <v>454</v>
      </c>
      <c r="D174" s="92">
        <f t="shared" ref="D174:D197" si="22">IF(SUM(E174:I174)=0,"",SUM(E174:I174))</f>
        <v>3</v>
      </c>
      <c r="E174" s="38">
        <v>1</v>
      </c>
      <c r="F174" s="38">
        <v>1</v>
      </c>
      <c r="G174" s="38">
        <v>1</v>
      </c>
      <c r="H174" s="38"/>
      <c r="I174" s="38"/>
      <c r="J174" s="38"/>
      <c r="K174" s="38"/>
      <c r="L174" s="38" t="s">
        <v>407</v>
      </c>
      <c r="M174" s="37"/>
      <c r="N174" s="38"/>
      <c r="O174" s="38">
        <v>20</v>
      </c>
      <c r="P174" s="65" t="s">
        <v>422</v>
      </c>
      <c r="Q174" s="99" t="s">
        <v>407</v>
      </c>
    </row>
    <row r="175" spans="1:17" ht="15" x14ac:dyDescent="0.25">
      <c r="A175" s="89" t="s">
        <v>200</v>
      </c>
      <c r="B175" s="88" t="str">
        <f t="shared" si="21"/>
        <v>KUL19603</v>
      </c>
      <c r="C175" s="113" t="s">
        <v>453</v>
      </c>
      <c r="D175" s="92">
        <f t="shared" si="22"/>
        <v>3</v>
      </c>
      <c r="E175" s="38">
        <v>1</v>
      </c>
      <c r="F175" s="38">
        <v>1</v>
      </c>
      <c r="G175" s="38">
        <v>1</v>
      </c>
      <c r="H175" s="38"/>
      <c r="I175" s="38"/>
      <c r="J175" s="38"/>
      <c r="K175" s="38"/>
      <c r="L175" s="38" t="s">
        <v>407</v>
      </c>
      <c r="M175" s="37"/>
      <c r="N175" s="38" t="s">
        <v>407</v>
      </c>
      <c r="O175" s="38">
        <v>20</v>
      </c>
      <c r="P175" s="65" t="s">
        <v>420</v>
      </c>
      <c r="Q175" s="99" t="s">
        <v>407</v>
      </c>
    </row>
    <row r="176" spans="1:17" ht="15" x14ac:dyDescent="0.25">
      <c r="A176" s="89" t="s">
        <v>201</v>
      </c>
      <c r="B176" s="88" t="str">
        <f t="shared" si="21"/>
        <v>KUL19604</v>
      </c>
      <c r="C176" s="113" t="s">
        <v>403</v>
      </c>
      <c r="D176" s="92">
        <f t="shared" si="22"/>
        <v>2</v>
      </c>
      <c r="E176" s="38">
        <v>1</v>
      </c>
      <c r="F176" s="38">
        <v>1</v>
      </c>
      <c r="G176" s="38"/>
      <c r="H176" s="38"/>
      <c r="I176" s="38"/>
      <c r="J176" s="38" t="s">
        <v>407</v>
      </c>
      <c r="K176" s="38"/>
      <c r="L176" s="38"/>
      <c r="M176" s="37"/>
      <c r="N176" s="38"/>
      <c r="O176" s="38">
        <v>20</v>
      </c>
      <c r="P176" s="65" t="s">
        <v>422</v>
      </c>
      <c r="Q176" s="99"/>
    </row>
    <row r="177" spans="1:17" ht="15" x14ac:dyDescent="0.25">
      <c r="A177" s="89" t="s">
        <v>202</v>
      </c>
      <c r="B177" s="88" t="str">
        <f t="shared" si="21"/>
        <v>KUL19605</v>
      </c>
      <c r="C177" s="115" t="s">
        <v>435</v>
      </c>
      <c r="D177" s="92">
        <f t="shared" si="22"/>
        <v>3</v>
      </c>
      <c r="E177" s="38">
        <v>1</v>
      </c>
      <c r="F177" s="38">
        <v>1</v>
      </c>
      <c r="G177" s="38">
        <v>1</v>
      </c>
      <c r="H177" s="38"/>
      <c r="I177" s="38"/>
      <c r="J177" s="38" t="s">
        <v>407</v>
      </c>
      <c r="K177" s="38"/>
      <c r="L177" s="38"/>
      <c r="M177" s="37"/>
      <c r="N177" s="38"/>
      <c r="O177" s="38">
        <v>20</v>
      </c>
      <c r="P177" s="65" t="s">
        <v>422</v>
      </c>
      <c r="Q177" s="99"/>
    </row>
    <row r="178" spans="1:17" ht="15" x14ac:dyDescent="0.25">
      <c r="A178" s="89" t="s">
        <v>203</v>
      </c>
      <c r="B178" s="88" t="str">
        <f t="shared" si="21"/>
        <v>KUL19606</v>
      </c>
      <c r="C178" s="115" t="s">
        <v>404</v>
      </c>
      <c r="D178" s="92">
        <f t="shared" si="22"/>
        <v>3</v>
      </c>
      <c r="E178" s="38">
        <v>1</v>
      </c>
      <c r="F178" s="38">
        <v>1</v>
      </c>
      <c r="G178" s="38">
        <v>1</v>
      </c>
      <c r="H178" s="38"/>
      <c r="I178" s="38"/>
      <c r="J178" s="38" t="s">
        <v>407</v>
      </c>
      <c r="K178" s="38"/>
      <c r="L178" s="38"/>
      <c r="M178" s="37"/>
      <c r="N178" s="38"/>
      <c r="O178" s="38">
        <v>20</v>
      </c>
      <c r="P178" s="65" t="s">
        <v>422</v>
      </c>
      <c r="Q178" s="99"/>
    </row>
    <row r="179" spans="1:17" ht="15" x14ac:dyDescent="0.25">
      <c r="A179" s="89" t="s">
        <v>204</v>
      </c>
      <c r="B179" s="88" t="str">
        <f t="shared" si="21"/>
        <v>KUL19607</v>
      </c>
      <c r="C179" s="115" t="s">
        <v>405</v>
      </c>
      <c r="D179" s="92">
        <f t="shared" si="22"/>
        <v>3</v>
      </c>
      <c r="E179" s="38">
        <v>1</v>
      </c>
      <c r="F179" s="38">
        <v>1</v>
      </c>
      <c r="G179" s="38">
        <v>1</v>
      </c>
      <c r="H179" s="38"/>
      <c r="I179" s="38"/>
      <c r="J179" s="38" t="s">
        <v>407</v>
      </c>
      <c r="K179" s="38"/>
      <c r="L179" s="38"/>
      <c r="M179" s="37"/>
      <c r="N179" s="38"/>
      <c r="O179" s="38">
        <v>20</v>
      </c>
      <c r="P179" s="65" t="s">
        <v>422</v>
      </c>
      <c r="Q179" s="99"/>
    </row>
    <row r="180" spans="1:17" ht="15" x14ac:dyDescent="0.25">
      <c r="A180" s="89" t="s">
        <v>205</v>
      </c>
      <c r="B180" s="88" t="str">
        <f t="shared" si="21"/>
        <v>KUL19608</v>
      </c>
      <c r="C180" s="124" t="s">
        <v>449</v>
      </c>
      <c r="D180" s="92">
        <f t="shared" si="22"/>
        <v>3</v>
      </c>
      <c r="E180" s="38">
        <v>1</v>
      </c>
      <c r="F180" s="38">
        <v>1</v>
      </c>
      <c r="G180" s="38">
        <v>1</v>
      </c>
      <c r="H180" s="38"/>
      <c r="I180" s="38"/>
      <c r="J180" s="38" t="s">
        <v>407</v>
      </c>
      <c r="K180" s="38"/>
      <c r="L180" s="38"/>
      <c r="M180" s="37"/>
      <c r="N180" s="38"/>
      <c r="O180" s="38">
        <v>20</v>
      </c>
      <c r="P180" s="65" t="s">
        <v>408</v>
      </c>
      <c r="Q180" s="99"/>
    </row>
    <row r="181" spans="1:17" ht="15" x14ac:dyDescent="0.25">
      <c r="A181" s="89" t="s">
        <v>206</v>
      </c>
      <c r="B181" s="88" t="str">
        <f t="shared" si="21"/>
        <v>KUL19609</v>
      </c>
      <c r="C181" s="121"/>
      <c r="D181" s="92" t="str">
        <f t="shared" si="22"/>
        <v/>
      </c>
      <c r="E181" s="41"/>
      <c r="F181" s="41"/>
      <c r="G181" s="41"/>
      <c r="H181" s="41"/>
      <c r="I181" s="41"/>
      <c r="J181" s="41"/>
      <c r="K181" s="41"/>
      <c r="L181" s="41"/>
      <c r="M181" s="40"/>
      <c r="N181" s="41"/>
      <c r="O181" s="38"/>
      <c r="P181" s="65"/>
      <c r="Q181" s="99"/>
    </row>
    <row r="182" spans="1:17" ht="15" x14ac:dyDescent="0.25">
      <c r="A182" s="89" t="s">
        <v>207</v>
      </c>
      <c r="B182" s="88" t="str">
        <f t="shared" si="21"/>
        <v>KUL19610</v>
      </c>
      <c r="C182" s="40"/>
      <c r="D182" s="92" t="str">
        <f t="shared" si="22"/>
        <v/>
      </c>
      <c r="E182" s="41"/>
      <c r="F182" s="41"/>
      <c r="G182" s="41"/>
      <c r="H182" s="41"/>
      <c r="I182" s="41"/>
      <c r="J182" s="41"/>
      <c r="K182" s="41"/>
      <c r="L182" s="41"/>
      <c r="M182" s="40"/>
      <c r="N182" s="41"/>
      <c r="O182" s="38"/>
      <c r="P182" s="65"/>
      <c r="Q182" s="99"/>
    </row>
    <row r="183" spans="1:17" ht="15" x14ac:dyDescent="0.25">
      <c r="A183" s="89" t="s">
        <v>208</v>
      </c>
      <c r="B183" s="88" t="str">
        <f t="shared" si="21"/>
        <v>KUL19611</v>
      </c>
      <c r="C183" s="40"/>
      <c r="D183" s="92" t="str">
        <f t="shared" si="22"/>
        <v/>
      </c>
      <c r="E183" s="41"/>
      <c r="F183" s="41"/>
      <c r="G183" s="41"/>
      <c r="H183" s="41"/>
      <c r="I183" s="41"/>
      <c r="J183" s="41"/>
      <c r="K183" s="41"/>
      <c r="L183" s="41"/>
      <c r="M183" s="40"/>
      <c r="N183" s="41"/>
      <c r="O183" s="38"/>
      <c r="P183" s="65"/>
      <c r="Q183" s="99"/>
    </row>
    <row r="184" spans="1:17" ht="15" x14ac:dyDescent="0.25">
      <c r="A184" s="89" t="s">
        <v>209</v>
      </c>
      <c r="B184" s="88" t="str">
        <f t="shared" si="21"/>
        <v>KUL19612</v>
      </c>
      <c r="C184" s="40"/>
      <c r="D184" s="92" t="str">
        <f t="shared" si="22"/>
        <v/>
      </c>
      <c r="E184" s="41"/>
      <c r="F184" s="41"/>
      <c r="G184" s="41"/>
      <c r="H184" s="41"/>
      <c r="I184" s="41"/>
      <c r="J184" s="41"/>
      <c r="K184" s="41"/>
      <c r="L184" s="41"/>
      <c r="M184" s="40"/>
      <c r="N184" s="41"/>
      <c r="O184" s="38"/>
      <c r="P184" s="65"/>
      <c r="Q184" s="99"/>
    </row>
    <row r="185" spans="1:17" ht="15" x14ac:dyDescent="0.25">
      <c r="A185" s="89" t="s">
        <v>210</v>
      </c>
      <c r="B185" s="88" t="str">
        <f t="shared" si="21"/>
        <v>KUL19613</v>
      </c>
      <c r="C185" s="40"/>
      <c r="D185" s="92" t="str">
        <f t="shared" si="22"/>
        <v/>
      </c>
      <c r="E185" s="41"/>
      <c r="F185" s="41"/>
      <c r="G185" s="41"/>
      <c r="H185" s="41"/>
      <c r="I185" s="41"/>
      <c r="J185" s="41"/>
      <c r="K185" s="41"/>
      <c r="L185" s="41"/>
      <c r="M185" s="40"/>
      <c r="N185" s="41"/>
      <c r="O185" s="38"/>
      <c r="P185" s="65"/>
      <c r="Q185" s="99"/>
    </row>
    <row r="186" spans="1:17" ht="15" x14ac:dyDescent="0.25">
      <c r="A186" s="89" t="s">
        <v>211</v>
      </c>
      <c r="B186" s="88" t="str">
        <f t="shared" si="21"/>
        <v>KUL19614</v>
      </c>
      <c r="C186" s="40"/>
      <c r="D186" s="92" t="str">
        <f t="shared" si="22"/>
        <v/>
      </c>
      <c r="E186" s="41"/>
      <c r="F186" s="41"/>
      <c r="G186" s="41"/>
      <c r="H186" s="41"/>
      <c r="I186" s="41"/>
      <c r="J186" s="41"/>
      <c r="K186" s="41"/>
      <c r="L186" s="41"/>
      <c r="M186" s="40"/>
      <c r="N186" s="41"/>
      <c r="O186" s="38"/>
      <c r="P186" s="65"/>
      <c r="Q186" s="99"/>
    </row>
    <row r="187" spans="1:17" ht="15" x14ac:dyDescent="0.25">
      <c r="A187" s="89" t="s">
        <v>212</v>
      </c>
      <c r="B187" s="88" t="str">
        <f t="shared" si="21"/>
        <v>KUL19615</v>
      </c>
      <c r="C187" s="40"/>
      <c r="D187" s="92" t="str">
        <f t="shared" si="22"/>
        <v/>
      </c>
      <c r="E187" s="41"/>
      <c r="F187" s="41"/>
      <c r="G187" s="41"/>
      <c r="H187" s="41"/>
      <c r="I187" s="41"/>
      <c r="J187" s="41"/>
      <c r="K187" s="41"/>
      <c r="L187" s="41"/>
      <c r="M187" s="40"/>
      <c r="N187" s="41"/>
      <c r="O187" s="38"/>
      <c r="P187" s="65"/>
      <c r="Q187" s="99"/>
    </row>
    <row r="188" spans="1:17" ht="15" x14ac:dyDescent="0.25">
      <c r="A188" s="89" t="s">
        <v>213</v>
      </c>
      <c r="B188" s="88" t="str">
        <f t="shared" si="21"/>
        <v>KUL19616</v>
      </c>
      <c r="C188" s="40"/>
      <c r="D188" s="92" t="str">
        <f t="shared" si="22"/>
        <v/>
      </c>
      <c r="E188" s="41"/>
      <c r="F188" s="41"/>
      <c r="G188" s="41"/>
      <c r="H188" s="41"/>
      <c r="I188" s="41"/>
      <c r="J188" s="41"/>
      <c r="K188" s="41"/>
      <c r="L188" s="41"/>
      <c r="M188" s="40"/>
      <c r="N188" s="41"/>
      <c r="O188" s="38"/>
      <c r="P188" s="65"/>
      <c r="Q188" s="99"/>
    </row>
    <row r="189" spans="1:17" ht="15" x14ac:dyDescent="0.25">
      <c r="A189" s="89" t="s">
        <v>214</v>
      </c>
      <c r="B189" s="88" t="str">
        <f t="shared" si="21"/>
        <v>KUL19617</v>
      </c>
      <c r="C189" s="40"/>
      <c r="D189" s="92" t="str">
        <f t="shared" si="22"/>
        <v/>
      </c>
      <c r="E189" s="41"/>
      <c r="F189" s="41"/>
      <c r="G189" s="41"/>
      <c r="H189" s="41"/>
      <c r="I189" s="41"/>
      <c r="J189" s="41"/>
      <c r="K189" s="41"/>
      <c r="L189" s="41"/>
      <c r="M189" s="40"/>
      <c r="N189" s="41"/>
      <c r="O189" s="38"/>
      <c r="P189" s="65"/>
      <c r="Q189" s="99"/>
    </row>
    <row r="190" spans="1:17" ht="15" x14ac:dyDescent="0.25">
      <c r="A190" s="89" t="s">
        <v>215</v>
      </c>
      <c r="B190" s="88" t="str">
        <f t="shared" si="21"/>
        <v>KUL19618</v>
      </c>
      <c r="C190" s="40"/>
      <c r="D190" s="92" t="str">
        <f t="shared" si="22"/>
        <v/>
      </c>
      <c r="E190" s="41"/>
      <c r="F190" s="41"/>
      <c r="G190" s="41"/>
      <c r="H190" s="41"/>
      <c r="I190" s="41"/>
      <c r="J190" s="41"/>
      <c r="K190" s="41"/>
      <c r="L190" s="41"/>
      <c r="M190" s="40"/>
      <c r="N190" s="41"/>
      <c r="O190" s="38"/>
      <c r="P190" s="65"/>
      <c r="Q190" s="99"/>
    </row>
    <row r="191" spans="1:17" ht="15" x14ac:dyDescent="0.25">
      <c r="A191" s="89" t="s">
        <v>216</v>
      </c>
      <c r="B191" s="88" t="str">
        <f t="shared" si="21"/>
        <v>KUL19619</v>
      </c>
      <c r="C191" s="39"/>
      <c r="D191" s="92" t="str">
        <f t="shared" si="22"/>
        <v/>
      </c>
      <c r="E191" s="42"/>
      <c r="F191" s="42"/>
      <c r="G191" s="42"/>
      <c r="H191" s="42"/>
      <c r="I191" s="41"/>
      <c r="J191" s="41"/>
      <c r="K191" s="41"/>
      <c r="L191" s="41"/>
      <c r="M191" s="39"/>
      <c r="N191" s="41"/>
      <c r="O191" s="38"/>
      <c r="P191" s="65"/>
      <c r="Q191" s="99"/>
    </row>
    <row r="192" spans="1:17" ht="15" x14ac:dyDescent="0.25">
      <c r="A192" s="89" t="s">
        <v>217</v>
      </c>
      <c r="B192" s="88" t="str">
        <f t="shared" si="21"/>
        <v>KUL19620</v>
      </c>
      <c r="C192" s="39"/>
      <c r="D192" s="92" t="str">
        <f t="shared" si="22"/>
        <v/>
      </c>
      <c r="E192" s="42"/>
      <c r="F192" s="42"/>
      <c r="G192" s="42"/>
      <c r="H192" s="42"/>
      <c r="I192" s="41"/>
      <c r="J192" s="41"/>
      <c r="K192" s="41"/>
      <c r="L192" s="41"/>
      <c r="M192" s="39"/>
      <c r="N192" s="41"/>
      <c r="O192" s="38"/>
      <c r="P192" s="65"/>
      <c r="Q192" s="99"/>
    </row>
    <row r="193" spans="1:17" ht="15" x14ac:dyDescent="0.25">
      <c r="A193" s="89" t="s">
        <v>218</v>
      </c>
      <c r="B193" s="88" t="str">
        <f t="shared" si="21"/>
        <v>KUL19621</v>
      </c>
      <c r="C193" s="39"/>
      <c r="D193" s="92" t="str">
        <f t="shared" si="22"/>
        <v/>
      </c>
      <c r="E193" s="42"/>
      <c r="F193" s="42"/>
      <c r="G193" s="42"/>
      <c r="H193" s="42"/>
      <c r="I193" s="41"/>
      <c r="J193" s="41"/>
      <c r="K193" s="41"/>
      <c r="L193" s="41"/>
      <c r="M193" s="39"/>
      <c r="N193" s="41"/>
      <c r="O193" s="38"/>
      <c r="P193" s="65"/>
      <c r="Q193" s="99"/>
    </row>
    <row r="194" spans="1:17" ht="15" x14ac:dyDescent="0.25">
      <c r="A194" s="89" t="s">
        <v>219</v>
      </c>
      <c r="B194" s="88" t="str">
        <f t="shared" si="21"/>
        <v>KUL19622</v>
      </c>
      <c r="C194" s="39"/>
      <c r="D194" s="92" t="str">
        <f t="shared" si="22"/>
        <v/>
      </c>
      <c r="E194" s="42"/>
      <c r="F194" s="42"/>
      <c r="G194" s="42"/>
      <c r="H194" s="42"/>
      <c r="I194" s="41"/>
      <c r="J194" s="41"/>
      <c r="K194" s="41"/>
      <c r="L194" s="41"/>
      <c r="M194" s="39"/>
      <c r="N194" s="41"/>
      <c r="O194" s="38"/>
      <c r="P194" s="65"/>
      <c r="Q194" s="99"/>
    </row>
    <row r="195" spans="1:17" ht="15" x14ac:dyDescent="0.25">
      <c r="A195" s="89" t="s">
        <v>220</v>
      </c>
      <c r="B195" s="88" t="str">
        <f t="shared" si="21"/>
        <v>KUL19623</v>
      </c>
      <c r="C195" s="39"/>
      <c r="D195" s="92" t="str">
        <f t="shared" si="22"/>
        <v/>
      </c>
      <c r="E195" s="42"/>
      <c r="F195" s="42"/>
      <c r="G195" s="42"/>
      <c r="H195" s="42"/>
      <c r="I195" s="41"/>
      <c r="J195" s="41"/>
      <c r="K195" s="41"/>
      <c r="L195" s="41"/>
      <c r="M195" s="39"/>
      <c r="N195" s="41"/>
      <c r="O195" s="38"/>
      <c r="P195" s="65"/>
      <c r="Q195" s="99"/>
    </row>
    <row r="196" spans="1:17" ht="15" x14ac:dyDescent="0.25">
      <c r="A196" s="89" t="s">
        <v>221</v>
      </c>
      <c r="B196" s="88" t="str">
        <f t="shared" si="21"/>
        <v>KUL19624</v>
      </c>
      <c r="C196" s="39"/>
      <c r="D196" s="92" t="str">
        <f t="shared" si="22"/>
        <v/>
      </c>
      <c r="E196" s="42"/>
      <c r="F196" s="42"/>
      <c r="G196" s="42"/>
      <c r="H196" s="42"/>
      <c r="I196" s="41"/>
      <c r="J196" s="41"/>
      <c r="K196" s="41"/>
      <c r="L196" s="41"/>
      <c r="M196" s="39"/>
      <c r="N196" s="41"/>
      <c r="O196" s="38"/>
      <c r="P196" s="65"/>
      <c r="Q196" s="99"/>
    </row>
    <row r="197" spans="1:17" ht="15" x14ac:dyDescent="0.25">
      <c r="A197" s="89" t="s">
        <v>222</v>
      </c>
      <c r="B197" s="88" t="str">
        <f t="shared" si="21"/>
        <v>KUL19625</v>
      </c>
      <c r="C197" s="39"/>
      <c r="D197" s="92" t="str">
        <f t="shared" si="22"/>
        <v/>
      </c>
      <c r="E197" s="42"/>
      <c r="F197" s="42"/>
      <c r="G197" s="42"/>
      <c r="H197" s="42"/>
      <c r="I197" s="41"/>
      <c r="J197" s="41"/>
      <c r="K197" s="41"/>
      <c r="L197" s="41"/>
      <c r="M197" s="39"/>
      <c r="N197" s="41"/>
      <c r="O197" s="38"/>
      <c r="P197" s="65"/>
      <c r="Q197" s="99"/>
    </row>
    <row r="198" spans="1:17" ht="15.6" x14ac:dyDescent="0.3">
      <c r="A198" s="71" t="s">
        <v>223</v>
      </c>
      <c r="B198" s="72"/>
      <c r="C198" s="30">
        <f>COUNTA(C173:C197)</f>
        <v>8</v>
      </c>
      <c r="D198" s="31">
        <f t="shared" ref="D198:H198" si="23">SUM(D173:D197)</f>
        <v>23</v>
      </c>
      <c r="E198" s="31">
        <f t="shared" si="23"/>
        <v>8</v>
      </c>
      <c r="F198" s="31">
        <f t="shared" si="23"/>
        <v>8</v>
      </c>
      <c r="G198" s="31">
        <f t="shared" si="23"/>
        <v>7</v>
      </c>
      <c r="H198" s="31">
        <f t="shared" si="23"/>
        <v>0</v>
      </c>
      <c r="I198" s="31">
        <f t="shared" ref="I198:L198" si="24">COUNTIF(I173:I197,"=V")</f>
        <v>0</v>
      </c>
      <c r="J198" s="31">
        <f t="shared" si="24"/>
        <v>6</v>
      </c>
      <c r="K198" s="31">
        <f t="shared" si="24"/>
        <v>0</v>
      </c>
      <c r="L198" s="31">
        <f t="shared" si="24"/>
        <v>2</v>
      </c>
      <c r="M198" s="32"/>
      <c r="N198" s="31">
        <f>COUNTIF(N173:N197,"=V")</f>
        <v>1</v>
      </c>
      <c r="O198" s="31"/>
      <c r="P198" s="82" t="s">
        <v>292</v>
      </c>
      <c r="Q198" s="58">
        <f>SUMIF(Q173:Q197,"&lt;&gt;V",D173:D197)</f>
        <v>17</v>
      </c>
    </row>
    <row r="199" spans="1:17" ht="15" x14ac:dyDescent="0.25">
      <c r="I199" s="162" t="str">
        <f>IF(C198&lt;&gt;SUM(I198:L198),"Warning!! Pastikan hanya memilih salah satu jenis matakuliah atau Pastikan setiap matakuliah sudah memilih satu jenis matakuliah","")</f>
        <v/>
      </c>
      <c r="J199" s="163"/>
      <c r="K199" s="163"/>
      <c r="L199" s="163"/>
    </row>
    <row r="200" spans="1:17" ht="15.75" customHeight="1" x14ac:dyDescent="0.25">
      <c r="I200" s="163"/>
      <c r="J200" s="163"/>
      <c r="K200" s="163"/>
      <c r="L200" s="163"/>
    </row>
    <row r="201" spans="1:17" ht="15.75" customHeight="1" x14ac:dyDescent="0.25">
      <c r="I201" s="163"/>
      <c r="J201" s="163"/>
      <c r="K201" s="163"/>
      <c r="L201" s="163"/>
    </row>
    <row r="202" spans="1:17" ht="15.6" x14ac:dyDescent="0.3">
      <c r="A202" s="20" t="s">
        <v>184</v>
      </c>
      <c r="B202" s="27"/>
      <c r="C202" s="21">
        <v>7</v>
      </c>
    </row>
    <row r="203" spans="1:17" ht="15.75" customHeight="1" x14ac:dyDescent="0.3">
      <c r="A203" s="154" t="s">
        <v>185</v>
      </c>
      <c r="B203" s="154" t="s">
        <v>186</v>
      </c>
      <c r="C203" s="154" t="s">
        <v>187</v>
      </c>
      <c r="D203" s="154" t="s">
        <v>188</v>
      </c>
      <c r="E203" s="160" t="s">
        <v>189</v>
      </c>
      <c r="F203" s="161"/>
      <c r="G203" s="161"/>
      <c r="H203" s="148"/>
      <c r="I203" s="160" t="s">
        <v>227</v>
      </c>
      <c r="J203" s="161"/>
      <c r="K203" s="161"/>
      <c r="L203" s="148"/>
      <c r="M203" s="154" t="s">
        <v>190</v>
      </c>
      <c r="N203" s="154" t="s">
        <v>191</v>
      </c>
      <c r="O203" s="154" t="s">
        <v>192</v>
      </c>
      <c r="P203" s="156" t="s">
        <v>193</v>
      </c>
      <c r="Q203" s="156" t="s">
        <v>291</v>
      </c>
    </row>
    <row r="204" spans="1:17" ht="15.6" x14ac:dyDescent="0.3">
      <c r="A204" s="155"/>
      <c r="B204" s="155"/>
      <c r="C204" s="155"/>
      <c r="D204" s="155"/>
      <c r="E204" s="28" t="s">
        <v>194</v>
      </c>
      <c r="F204" s="28" t="s">
        <v>195</v>
      </c>
      <c r="G204" s="28" t="s">
        <v>196</v>
      </c>
      <c r="H204" s="28" t="s">
        <v>197</v>
      </c>
      <c r="I204" s="28" t="s">
        <v>179</v>
      </c>
      <c r="J204" s="28" t="s">
        <v>181</v>
      </c>
      <c r="K204" s="28" t="s">
        <v>180</v>
      </c>
      <c r="L204" s="28" t="s">
        <v>182</v>
      </c>
      <c r="M204" s="155"/>
      <c r="N204" s="155"/>
      <c r="O204" s="155"/>
      <c r="P204" s="157"/>
      <c r="Q204" s="188"/>
    </row>
    <row r="205" spans="1:17" ht="15.6" x14ac:dyDescent="0.25">
      <c r="A205" s="87" t="s">
        <v>198</v>
      </c>
      <c r="B205" s="88" t="str">
        <f t="shared" ref="B205:B229" si="25">CONCATENATE($C$4,"19",C$202,A205)</f>
        <v>KUL19701</v>
      </c>
      <c r="C205" s="114" t="s">
        <v>446</v>
      </c>
      <c r="D205" s="92">
        <f>IF(SUM(E205:I205)=0,"",SUM(E205:I205))</f>
        <v>3</v>
      </c>
      <c r="E205" s="38">
        <v>1</v>
      </c>
      <c r="F205" s="38">
        <v>1</v>
      </c>
      <c r="G205" s="38">
        <v>1</v>
      </c>
      <c r="H205" s="38"/>
      <c r="I205" s="38"/>
      <c r="J205" s="38"/>
      <c r="K205" s="38"/>
      <c r="L205" s="38" t="s">
        <v>407</v>
      </c>
      <c r="M205" s="37"/>
      <c r="N205" s="38" t="s">
        <v>407</v>
      </c>
      <c r="O205" s="38">
        <v>20</v>
      </c>
      <c r="P205" s="65" t="s">
        <v>422</v>
      </c>
      <c r="Q205" s="99"/>
    </row>
    <row r="206" spans="1:17" ht="15" x14ac:dyDescent="0.25">
      <c r="A206" s="87" t="s">
        <v>199</v>
      </c>
      <c r="B206" s="88" t="str">
        <f t="shared" si="25"/>
        <v>KUL19702</v>
      </c>
      <c r="C206" s="113" t="s">
        <v>406</v>
      </c>
      <c r="D206" s="92">
        <f t="shared" ref="D206:D229" si="26">IF(SUM(E206:I206)=0,"",SUM(E206:I206))</f>
        <v>3</v>
      </c>
      <c r="E206" s="38"/>
      <c r="F206" s="38"/>
      <c r="G206" s="38">
        <v>3</v>
      </c>
      <c r="H206" s="38"/>
      <c r="I206" s="38"/>
      <c r="J206" s="38"/>
      <c r="K206" s="38" t="s">
        <v>407</v>
      </c>
      <c r="L206" s="38"/>
      <c r="M206" s="37"/>
      <c r="N206" s="38"/>
      <c r="O206" s="38">
        <v>20</v>
      </c>
      <c r="P206" s="65" t="s">
        <v>427</v>
      </c>
      <c r="Q206" s="99"/>
    </row>
    <row r="207" spans="1:17" ht="15" x14ac:dyDescent="0.25">
      <c r="A207" s="89" t="s">
        <v>200</v>
      </c>
      <c r="B207" s="88" t="str">
        <f t="shared" si="25"/>
        <v>KUL19703</v>
      </c>
      <c r="C207" s="40" t="s">
        <v>455</v>
      </c>
      <c r="D207" s="92">
        <f t="shared" si="26"/>
        <v>1</v>
      </c>
      <c r="E207" s="38">
        <v>1</v>
      </c>
      <c r="F207" s="38"/>
      <c r="G207" s="38"/>
      <c r="H207" s="38"/>
      <c r="I207" s="38"/>
      <c r="J207" s="38"/>
      <c r="K207" s="38"/>
      <c r="L207" s="38" t="s">
        <v>407</v>
      </c>
      <c r="M207" s="37"/>
      <c r="N207" s="38"/>
      <c r="O207" s="38">
        <v>20</v>
      </c>
      <c r="P207" s="65" t="s">
        <v>417</v>
      </c>
      <c r="Q207" s="99"/>
    </row>
    <row r="208" spans="1:17" ht="15" x14ac:dyDescent="0.25">
      <c r="A208" s="89" t="s">
        <v>201</v>
      </c>
      <c r="B208" s="88" t="str">
        <f t="shared" si="25"/>
        <v>KUL19704</v>
      </c>
      <c r="C208" s="40" t="s">
        <v>265</v>
      </c>
      <c r="D208" s="92">
        <f t="shared" si="26"/>
        <v>6</v>
      </c>
      <c r="E208" s="38">
        <v>6</v>
      </c>
      <c r="F208" s="38"/>
      <c r="G208" s="38"/>
      <c r="H208" s="38"/>
      <c r="I208" s="38"/>
      <c r="J208" s="38"/>
      <c r="K208" s="38"/>
      <c r="L208" s="38" t="s">
        <v>407</v>
      </c>
      <c r="M208" s="37"/>
      <c r="N208" s="38"/>
      <c r="O208" s="38">
        <v>20</v>
      </c>
      <c r="P208" s="65" t="s">
        <v>417</v>
      </c>
      <c r="Q208" s="99"/>
    </row>
    <row r="209" spans="1:17" ht="15" x14ac:dyDescent="0.25">
      <c r="A209" s="89" t="s">
        <v>202</v>
      </c>
      <c r="B209" s="88" t="str">
        <f t="shared" si="25"/>
        <v>KUL19705</v>
      </c>
      <c r="C209" s="40"/>
      <c r="D209" s="92" t="str">
        <f t="shared" si="26"/>
        <v/>
      </c>
      <c r="E209" s="38"/>
      <c r="F209" s="38"/>
      <c r="G209" s="38"/>
      <c r="H209" s="38"/>
      <c r="I209" s="38"/>
      <c r="J209" s="38"/>
      <c r="K209" s="38"/>
      <c r="L209" s="38"/>
      <c r="M209" s="37"/>
      <c r="N209" s="38"/>
      <c r="O209" s="38"/>
      <c r="P209" s="65"/>
      <c r="Q209" s="99"/>
    </row>
    <row r="210" spans="1:17" ht="15" x14ac:dyDescent="0.25">
      <c r="A210" s="89" t="s">
        <v>203</v>
      </c>
      <c r="B210" s="88" t="str">
        <f t="shared" si="25"/>
        <v>KUL19706</v>
      </c>
      <c r="C210" s="40"/>
      <c r="D210" s="92" t="str">
        <f t="shared" si="26"/>
        <v/>
      </c>
      <c r="E210" s="38"/>
      <c r="F210" s="38"/>
      <c r="G210" s="38"/>
      <c r="H210" s="38"/>
      <c r="I210" s="38"/>
      <c r="J210" s="38"/>
      <c r="K210" s="38"/>
      <c r="L210" s="38"/>
      <c r="M210" s="37"/>
      <c r="N210" s="38"/>
      <c r="O210" s="38"/>
      <c r="P210" s="65"/>
      <c r="Q210" s="99"/>
    </row>
    <row r="211" spans="1:17" ht="15" x14ac:dyDescent="0.25">
      <c r="A211" s="89" t="s">
        <v>204</v>
      </c>
      <c r="B211" s="88" t="str">
        <f t="shared" si="25"/>
        <v>KUL19707</v>
      </c>
      <c r="C211" s="40"/>
      <c r="D211" s="92" t="str">
        <f t="shared" si="26"/>
        <v/>
      </c>
      <c r="E211" s="38"/>
      <c r="F211" s="38"/>
      <c r="G211" s="38"/>
      <c r="H211" s="38"/>
      <c r="I211" s="38"/>
      <c r="J211" s="38"/>
      <c r="K211" s="38"/>
      <c r="L211" s="38"/>
      <c r="M211" s="37"/>
      <c r="N211" s="38"/>
      <c r="O211" s="38"/>
      <c r="P211" s="65"/>
      <c r="Q211" s="99"/>
    </row>
    <row r="212" spans="1:17" ht="15" x14ac:dyDescent="0.25">
      <c r="A212" s="89" t="s">
        <v>205</v>
      </c>
      <c r="B212" s="88" t="str">
        <f t="shared" si="25"/>
        <v>KUL19708</v>
      </c>
      <c r="C212" s="40"/>
      <c r="D212" s="92" t="str">
        <f t="shared" si="26"/>
        <v/>
      </c>
      <c r="E212" s="38"/>
      <c r="F212" s="38"/>
      <c r="G212" s="38"/>
      <c r="H212" s="38"/>
      <c r="I212" s="38"/>
      <c r="J212" s="38"/>
      <c r="K212" s="38"/>
      <c r="L212" s="38"/>
      <c r="M212" s="37"/>
      <c r="N212" s="38"/>
      <c r="O212" s="38"/>
      <c r="P212" s="65"/>
      <c r="Q212" s="99"/>
    </row>
    <row r="213" spans="1:17" ht="15" x14ac:dyDescent="0.25">
      <c r="A213" s="89" t="s">
        <v>206</v>
      </c>
      <c r="B213" s="88" t="str">
        <f t="shared" si="25"/>
        <v>KUL19709</v>
      </c>
      <c r="C213" s="40"/>
      <c r="D213" s="92" t="str">
        <f t="shared" si="26"/>
        <v/>
      </c>
      <c r="E213" s="41"/>
      <c r="F213" s="41"/>
      <c r="G213" s="41"/>
      <c r="H213" s="41"/>
      <c r="I213" s="41"/>
      <c r="J213" s="41"/>
      <c r="K213" s="41"/>
      <c r="L213" s="41"/>
      <c r="M213" s="40"/>
      <c r="N213" s="41"/>
      <c r="O213" s="38"/>
      <c r="P213" s="65"/>
      <c r="Q213" s="99"/>
    </row>
    <row r="214" spans="1:17" ht="15" x14ac:dyDescent="0.25">
      <c r="A214" s="89" t="s">
        <v>207</v>
      </c>
      <c r="B214" s="88" t="str">
        <f t="shared" si="25"/>
        <v>KUL19710</v>
      </c>
      <c r="C214" s="40"/>
      <c r="D214" s="92" t="str">
        <f t="shared" si="26"/>
        <v/>
      </c>
      <c r="E214" s="41"/>
      <c r="F214" s="41"/>
      <c r="G214" s="41"/>
      <c r="H214" s="41"/>
      <c r="I214" s="41"/>
      <c r="J214" s="41"/>
      <c r="K214" s="41"/>
      <c r="L214" s="41"/>
      <c r="M214" s="40"/>
      <c r="N214" s="41"/>
      <c r="O214" s="38"/>
      <c r="P214" s="65"/>
      <c r="Q214" s="99"/>
    </row>
    <row r="215" spans="1:17" ht="15" x14ac:dyDescent="0.25">
      <c r="A215" s="89" t="s">
        <v>208</v>
      </c>
      <c r="B215" s="88" t="str">
        <f t="shared" si="25"/>
        <v>KUL19711</v>
      </c>
      <c r="C215" s="40"/>
      <c r="D215" s="92" t="str">
        <f t="shared" si="26"/>
        <v/>
      </c>
      <c r="E215" s="41"/>
      <c r="F215" s="41"/>
      <c r="G215" s="41"/>
      <c r="H215" s="41"/>
      <c r="I215" s="41"/>
      <c r="J215" s="41"/>
      <c r="K215" s="41"/>
      <c r="L215" s="41"/>
      <c r="M215" s="40"/>
      <c r="N215" s="41"/>
      <c r="O215" s="38"/>
      <c r="P215" s="65"/>
      <c r="Q215" s="99"/>
    </row>
    <row r="216" spans="1:17" ht="15" x14ac:dyDescent="0.25">
      <c r="A216" s="89" t="s">
        <v>209</v>
      </c>
      <c r="B216" s="88" t="str">
        <f t="shared" si="25"/>
        <v>KUL19712</v>
      </c>
      <c r="C216" s="40"/>
      <c r="D216" s="92" t="str">
        <f t="shared" si="26"/>
        <v/>
      </c>
      <c r="E216" s="41"/>
      <c r="F216" s="41"/>
      <c r="G216" s="41"/>
      <c r="H216" s="41"/>
      <c r="I216" s="41"/>
      <c r="J216" s="41"/>
      <c r="K216" s="41"/>
      <c r="L216" s="41"/>
      <c r="M216" s="40"/>
      <c r="N216" s="41"/>
      <c r="O216" s="38"/>
      <c r="P216" s="65"/>
      <c r="Q216" s="99"/>
    </row>
    <row r="217" spans="1:17" ht="15" x14ac:dyDescent="0.25">
      <c r="A217" s="89" t="s">
        <v>210</v>
      </c>
      <c r="B217" s="88" t="str">
        <f t="shared" si="25"/>
        <v>KUL19713</v>
      </c>
      <c r="C217" s="40"/>
      <c r="D217" s="92" t="str">
        <f t="shared" si="26"/>
        <v/>
      </c>
      <c r="E217" s="41"/>
      <c r="F217" s="41"/>
      <c r="G217" s="41"/>
      <c r="H217" s="41"/>
      <c r="I217" s="41"/>
      <c r="J217" s="41"/>
      <c r="K217" s="41"/>
      <c r="L217" s="41"/>
      <c r="M217" s="40"/>
      <c r="N217" s="41"/>
      <c r="O217" s="38"/>
      <c r="P217" s="65"/>
      <c r="Q217" s="99"/>
    </row>
    <row r="218" spans="1:17" ht="15" x14ac:dyDescent="0.25">
      <c r="A218" s="89" t="s">
        <v>211</v>
      </c>
      <c r="B218" s="88" t="str">
        <f t="shared" si="25"/>
        <v>KUL19714</v>
      </c>
      <c r="C218" s="40"/>
      <c r="D218" s="92" t="str">
        <f t="shared" si="26"/>
        <v/>
      </c>
      <c r="E218" s="41"/>
      <c r="F218" s="41"/>
      <c r="G218" s="41"/>
      <c r="H218" s="41"/>
      <c r="I218" s="41"/>
      <c r="J218" s="41"/>
      <c r="K218" s="41"/>
      <c r="L218" s="41"/>
      <c r="M218" s="40"/>
      <c r="N218" s="41"/>
      <c r="O218" s="38"/>
      <c r="P218" s="65"/>
      <c r="Q218" s="99"/>
    </row>
    <row r="219" spans="1:17" ht="15" x14ac:dyDescent="0.25">
      <c r="A219" s="89" t="s">
        <v>212</v>
      </c>
      <c r="B219" s="88" t="str">
        <f t="shared" si="25"/>
        <v>KUL19715</v>
      </c>
      <c r="C219" s="40"/>
      <c r="D219" s="92" t="str">
        <f t="shared" si="26"/>
        <v/>
      </c>
      <c r="E219" s="41"/>
      <c r="F219" s="41"/>
      <c r="G219" s="41"/>
      <c r="H219" s="41"/>
      <c r="I219" s="41"/>
      <c r="J219" s="41"/>
      <c r="K219" s="41"/>
      <c r="L219" s="41"/>
      <c r="M219" s="40"/>
      <c r="N219" s="41"/>
      <c r="O219" s="38"/>
      <c r="P219" s="65"/>
      <c r="Q219" s="99"/>
    </row>
    <row r="220" spans="1:17" ht="15" x14ac:dyDescent="0.25">
      <c r="A220" s="89" t="s">
        <v>213</v>
      </c>
      <c r="B220" s="88" t="str">
        <f t="shared" si="25"/>
        <v>KUL19716</v>
      </c>
      <c r="C220" s="40"/>
      <c r="D220" s="92" t="str">
        <f t="shared" si="26"/>
        <v/>
      </c>
      <c r="E220" s="41"/>
      <c r="F220" s="41"/>
      <c r="G220" s="41"/>
      <c r="H220" s="41"/>
      <c r="I220" s="41"/>
      <c r="J220" s="41"/>
      <c r="K220" s="41"/>
      <c r="L220" s="41"/>
      <c r="M220" s="40"/>
      <c r="N220" s="41"/>
      <c r="O220" s="38"/>
      <c r="P220" s="65"/>
      <c r="Q220" s="99"/>
    </row>
    <row r="221" spans="1:17" ht="15" x14ac:dyDescent="0.25">
      <c r="A221" s="89" t="s">
        <v>214</v>
      </c>
      <c r="B221" s="88" t="str">
        <f t="shared" si="25"/>
        <v>KUL19717</v>
      </c>
      <c r="C221" s="40"/>
      <c r="D221" s="92" t="str">
        <f t="shared" si="26"/>
        <v/>
      </c>
      <c r="E221" s="41"/>
      <c r="F221" s="41"/>
      <c r="G221" s="41"/>
      <c r="H221" s="41"/>
      <c r="I221" s="41"/>
      <c r="J221" s="41"/>
      <c r="K221" s="41"/>
      <c r="L221" s="41"/>
      <c r="M221" s="40"/>
      <c r="N221" s="41"/>
      <c r="O221" s="38"/>
      <c r="P221" s="65"/>
      <c r="Q221" s="99"/>
    </row>
    <row r="222" spans="1:17" ht="15" x14ac:dyDescent="0.25">
      <c r="A222" s="89" t="s">
        <v>215</v>
      </c>
      <c r="B222" s="88" t="str">
        <f t="shared" si="25"/>
        <v>KUL19718</v>
      </c>
      <c r="C222" s="40"/>
      <c r="D222" s="92" t="str">
        <f t="shared" si="26"/>
        <v/>
      </c>
      <c r="E222" s="41"/>
      <c r="F222" s="41"/>
      <c r="G222" s="41"/>
      <c r="H222" s="41"/>
      <c r="I222" s="41"/>
      <c r="J222" s="41"/>
      <c r="K222" s="41"/>
      <c r="L222" s="41"/>
      <c r="M222" s="40"/>
      <c r="N222" s="41"/>
      <c r="O222" s="38"/>
      <c r="P222" s="65"/>
      <c r="Q222" s="99"/>
    </row>
    <row r="223" spans="1:17" ht="15" x14ac:dyDescent="0.25">
      <c r="A223" s="89" t="s">
        <v>216</v>
      </c>
      <c r="B223" s="88" t="str">
        <f t="shared" si="25"/>
        <v>KUL19719</v>
      </c>
      <c r="C223" s="39"/>
      <c r="D223" s="92" t="str">
        <f t="shared" si="26"/>
        <v/>
      </c>
      <c r="E223" s="42"/>
      <c r="F223" s="42"/>
      <c r="G223" s="42"/>
      <c r="H223" s="42"/>
      <c r="I223" s="41"/>
      <c r="J223" s="41"/>
      <c r="K223" s="41"/>
      <c r="L223" s="41"/>
      <c r="M223" s="39"/>
      <c r="N223" s="41"/>
      <c r="O223" s="38"/>
      <c r="P223" s="65"/>
      <c r="Q223" s="99"/>
    </row>
    <row r="224" spans="1:17" ht="15" x14ac:dyDescent="0.25">
      <c r="A224" s="89" t="s">
        <v>217</v>
      </c>
      <c r="B224" s="88" t="str">
        <f t="shared" si="25"/>
        <v>KUL19720</v>
      </c>
      <c r="C224" s="39"/>
      <c r="D224" s="92" t="str">
        <f t="shared" si="26"/>
        <v/>
      </c>
      <c r="E224" s="42"/>
      <c r="F224" s="42"/>
      <c r="G224" s="42"/>
      <c r="H224" s="42"/>
      <c r="I224" s="41"/>
      <c r="J224" s="41"/>
      <c r="K224" s="41"/>
      <c r="L224" s="41"/>
      <c r="M224" s="39"/>
      <c r="N224" s="41"/>
      <c r="O224" s="38"/>
      <c r="P224" s="65"/>
      <c r="Q224" s="99"/>
    </row>
    <row r="225" spans="1:17" ht="15" x14ac:dyDescent="0.25">
      <c r="A225" s="89" t="s">
        <v>218</v>
      </c>
      <c r="B225" s="88" t="str">
        <f t="shared" si="25"/>
        <v>KUL19721</v>
      </c>
      <c r="C225" s="39"/>
      <c r="D225" s="92" t="str">
        <f t="shared" si="26"/>
        <v/>
      </c>
      <c r="E225" s="42"/>
      <c r="F225" s="42"/>
      <c r="G225" s="42"/>
      <c r="H225" s="42"/>
      <c r="I225" s="41"/>
      <c r="J225" s="41"/>
      <c r="K225" s="41"/>
      <c r="L225" s="41"/>
      <c r="M225" s="39"/>
      <c r="N225" s="41"/>
      <c r="O225" s="38"/>
      <c r="P225" s="65"/>
      <c r="Q225" s="99"/>
    </row>
    <row r="226" spans="1:17" ht="15" x14ac:dyDescent="0.25">
      <c r="A226" s="89" t="s">
        <v>219</v>
      </c>
      <c r="B226" s="88" t="str">
        <f t="shared" si="25"/>
        <v>KUL19722</v>
      </c>
      <c r="C226" s="39"/>
      <c r="D226" s="92" t="str">
        <f t="shared" si="26"/>
        <v/>
      </c>
      <c r="E226" s="42"/>
      <c r="F226" s="42"/>
      <c r="G226" s="42"/>
      <c r="H226" s="42"/>
      <c r="I226" s="41"/>
      <c r="J226" s="41"/>
      <c r="K226" s="41"/>
      <c r="L226" s="41"/>
      <c r="M226" s="39"/>
      <c r="N226" s="41"/>
      <c r="O226" s="38"/>
      <c r="P226" s="65"/>
      <c r="Q226" s="99"/>
    </row>
    <row r="227" spans="1:17" ht="15" x14ac:dyDescent="0.25">
      <c r="A227" s="89" t="s">
        <v>220</v>
      </c>
      <c r="B227" s="88" t="str">
        <f t="shared" si="25"/>
        <v>KUL19723</v>
      </c>
      <c r="C227" s="39"/>
      <c r="D227" s="92" t="str">
        <f t="shared" si="26"/>
        <v/>
      </c>
      <c r="E227" s="42"/>
      <c r="F227" s="42"/>
      <c r="G227" s="42"/>
      <c r="H227" s="42"/>
      <c r="I227" s="41"/>
      <c r="J227" s="41"/>
      <c r="K227" s="41"/>
      <c r="L227" s="41"/>
      <c r="M227" s="39"/>
      <c r="N227" s="41"/>
      <c r="O227" s="38"/>
      <c r="P227" s="65"/>
      <c r="Q227" s="99"/>
    </row>
    <row r="228" spans="1:17" ht="15" x14ac:dyDescent="0.25">
      <c r="A228" s="89" t="s">
        <v>221</v>
      </c>
      <c r="B228" s="88" t="str">
        <f t="shared" si="25"/>
        <v>KUL19724</v>
      </c>
      <c r="C228" s="39"/>
      <c r="D228" s="92" t="str">
        <f t="shared" si="26"/>
        <v/>
      </c>
      <c r="E228" s="42"/>
      <c r="F228" s="42"/>
      <c r="G228" s="42"/>
      <c r="H228" s="42"/>
      <c r="I228" s="41"/>
      <c r="J228" s="41"/>
      <c r="K228" s="41"/>
      <c r="L228" s="41"/>
      <c r="M228" s="39"/>
      <c r="N228" s="41"/>
      <c r="O228" s="38"/>
      <c r="P228" s="65"/>
      <c r="Q228" s="99"/>
    </row>
    <row r="229" spans="1:17" ht="15" x14ac:dyDescent="0.25">
      <c r="A229" s="89" t="s">
        <v>222</v>
      </c>
      <c r="B229" s="88" t="str">
        <f t="shared" si="25"/>
        <v>KUL19725</v>
      </c>
      <c r="C229" s="39"/>
      <c r="D229" s="92" t="str">
        <f t="shared" si="26"/>
        <v/>
      </c>
      <c r="E229" s="42"/>
      <c r="F229" s="42"/>
      <c r="G229" s="42"/>
      <c r="H229" s="42"/>
      <c r="I229" s="41"/>
      <c r="J229" s="41"/>
      <c r="K229" s="41"/>
      <c r="L229" s="41"/>
      <c r="M229" s="39"/>
      <c r="N229" s="41"/>
      <c r="O229" s="38"/>
      <c r="P229" s="65"/>
      <c r="Q229" s="99"/>
    </row>
    <row r="230" spans="1:17" ht="15.6" x14ac:dyDescent="0.3">
      <c r="A230" s="71" t="s">
        <v>223</v>
      </c>
      <c r="B230" s="72"/>
      <c r="C230" s="30">
        <f>COUNTA(C205:C229)</f>
        <v>4</v>
      </c>
      <c r="D230" s="31">
        <f t="shared" ref="D230:H230" si="27">SUM(D205:D229)</f>
        <v>13</v>
      </c>
      <c r="E230" s="31">
        <f t="shared" si="27"/>
        <v>8</v>
      </c>
      <c r="F230" s="31">
        <f t="shared" si="27"/>
        <v>1</v>
      </c>
      <c r="G230" s="31">
        <f t="shared" si="27"/>
        <v>4</v>
      </c>
      <c r="H230" s="31">
        <f t="shared" si="27"/>
        <v>0</v>
      </c>
      <c r="I230" s="31">
        <f t="shared" ref="I230:L230" si="28">COUNTIF(I205:I229,"=V")</f>
        <v>0</v>
      </c>
      <c r="J230" s="31">
        <f t="shared" si="28"/>
        <v>0</v>
      </c>
      <c r="K230" s="31">
        <f t="shared" si="28"/>
        <v>1</v>
      </c>
      <c r="L230" s="31">
        <f t="shared" si="28"/>
        <v>3</v>
      </c>
      <c r="M230" s="32"/>
      <c r="N230" s="31">
        <f>COUNTIF(N205:N229,"=V")</f>
        <v>1</v>
      </c>
      <c r="O230" s="31"/>
      <c r="P230" s="82" t="s">
        <v>292</v>
      </c>
      <c r="Q230" s="58">
        <f>SUMIF(Q205:Q229,"&lt;&gt;V",D205:D229)</f>
        <v>13</v>
      </c>
    </row>
    <row r="231" spans="1:17" ht="15" x14ac:dyDescent="0.25">
      <c r="I231" s="162" t="str">
        <f>IF(C230&lt;&gt;SUM(I230:L230),"Warning!! Pastikan hanya memilih salah satu jenis matakuliah atau Pastikan setiap matakuliah sudah memilih satu jenis matakuliah","")</f>
        <v/>
      </c>
      <c r="J231" s="163"/>
      <c r="K231" s="163"/>
      <c r="L231" s="163"/>
    </row>
    <row r="232" spans="1:17" ht="15.75" customHeight="1" x14ac:dyDescent="0.25">
      <c r="I232" s="163"/>
      <c r="J232" s="163"/>
      <c r="K232" s="163"/>
      <c r="L232" s="163"/>
    </row>
    <row r="233" spans="1:17" ht="15.75" customHeight="1" x14ac:dyDescent="0.25">
      <c r="I233" s="163"/>
      <c r="J233" s="163"/>
      <c r="K233" s="163"/>
      <c r="L233" s="163"/>
    </row>
    <row r="234" spans="1:17" ht="15.6" x14ac:dyDescent="0.3">
      <c r="A234" s="20" t="s">
        <v>184</v>
      </c>
      <c r="B234" s="27"/>
      <c r="C234" s="21">
        <v>8</v>
      </c>
    </row>
    <row r="235" spans="1:17" ht="15.75" customHeight="1" x14ac:dyDescent="0.3">
      <c r="A235" s="154" t="s">
        <v>185</v>
      </c>
      <c r="B235" s="154" t="s">
        <v>186</v>
      </c>
      <c r="C235" s="154" t="s">
        <v>187</v>
      </c>
      <c r="D235" s="154" t="s">
        <v>188</v>
      </c>
      <c r="E235" s="160" t="s">
        <v>189</v>
      </c>
      <c r="F235" s="161"/>
      <c r="G235" s="161"/>
      <c r="H235" s="148"/>
      <c r="I235" s="160" t="s">
        <v>227</v>
      </c>
      <c r="J235" s="161"/>
      <c r="K235" s="161"/>
      <c r="L235" s="148"/>
      <c r="M235" s="154" t="s">
        <v>190</v>
      </c>
      <c r="N235" s="154" t="s">
        <v>191</v>
      </c>
      <c r="O235" s="154" t="s">
        <v>192</v>
      </c>
      <c r="P235" s="156" t="s">
        <v>193</v>
      </c>
      <c r="Q235" s="156" t="s">
        <v>291</v>
      </c>
    </row>
    <row r="236" spans="1:17" ht="15.6" x14ac:dyDescent="0.3">
      <c r="A236" s="155"/>
      <c r="B236" s="155"/>
      <c r="C236" s="155"/>
      <c r="D236" s="155"/>
      <c r="E236" s="28" t="s">
        <v>194</v>
      </c>
      <c r="F236" s="28" t="s">
        <v>195</v>
      </c>
      <c r="G236" s="28" t="s">
        <v>196</v>
      </c>
      <c r="H236" s="28" t="s">
        <v>197</v>
      </c>
      <c r="I236" s="28" t="s">
        <v>179</v>
      </c>
      <c r="J236" s="28" t="s">
        <v>181</v>
      </c>
      <c r="K236" s="28" t="s">
        <v>180</v>
      </c>
      <c r="L236" s="28" t="s">
        <v>182</v>
      </c>
      <c r="M236" s="155"/>
      <c r="N236" s="155"/>
      <c r="O236" s="155"/>
      <c r="P236" s="157"/>
      <c r="Q236" s="188"/>
    </row>
    <row r="237" spans="1:17" ht="15" x14ac:dyDescent="0.25">
      <c r="A237" s="87" t="s">
        <v>198</v>
      </c>
      <c r="B237" s="88" t="str">
        <f t="shared" ref="B237:B261" si="29">CONCATENATE($C$4,"19",C$234,A237)</f>
        <v>KUL19801</v>
      </c>
      <c r="C237" s="111"/>
      <c r="D237" s="92" t="str">
        <f>IF(SUM(E237:I237)=0,"",SUM(E237:I237))</f>
        <v/>
      </c>
      <c r="E237" s="38"/>
      <c r="F237" s="38"/>
      <c r="G237" s="38"/>
      <c r="H237" s="38"/>
      <c r="I237" s="38"/>
      <c r="J237" s="38"/>
      <c r="K237" s="38"/>
      <c r="L237" s="38"/>
      <c r="M237" s="37"/>
      <c r="N237" s="38"/>
      <c r="O237" s="38"/>
      <c r="P237" s="65"/>
      <c r="Q237" s="99"/>
    </row>
    <row r="238" spans="1:17" ht="15" x14ac:dyDescent="0.25">
      <c r="A238" s="87" t="s">
        <v>199</v>
      </c>
      <c r="B238" s="88" t="str">
        <f t="shared" si="29"/>
        <v>KUL19802</v>
      </c>
      <c r="C238" s="112"/>
      <c r="D238" s="92" t="str">
        <f t="shared" ref="D238:D261" si="30">IF(SUM(E238:I238)=0,"",SUM(E238:I238))</f>
        <v/>
      </c>
      <c r="E238" s="38"/>
      <c r="F238" s="38"/>
      <c r="G238" s="38"/>
      <c r="H238" s="38"/>
      <c r="I238" s="38"/>
      <c r="J238" s="38"/>
      <c r="K238" s="38"/>
      <c r="L238" s="38"/>
      <c r="M238" s="37"/>
      <c r="N238" s="38"/>
      <c r="O238" s="38"/>
      <c r="P238" s="65"/>
      <c r="Q238" s="99"/>
    </row>
    <row r="239" spans="1:17" ht="15" x14ac:dyDescent="0.25">
      <c r="A239" s="89" t="s">
        <v>200</v>
      </c>
      <c r="B239" s="88" t="str">
        <f t="shared" si="29"/>
        <v>KUL19803</v>
      </c>
      <c r="C239" s="40"/>
      <c r="D239" s="92" t="str">
        <f t="shared" si="30"/>
        <v/>
      </c>
      <c r="E239" s="38"/>
      <c r="F239" s="38"/>
      <c r="G239" s="38"/>
      <c r="H239" s="38"/>
      <c r="I239" s="38"/>
      <c r="J239" s="38"/>
      <c r="K239" s="38"/>
      <c r="L239" s="38"/>
      <c r="M239" s="37"/>
      <c r="N239" s="38"/>
      <c r="O239" s="38"/>
      <c r="P239" s="65"/>
      <c r="Q239" s="99"/>
    </row>
    <row r="240" spans="1:17" ht="15" x14ac:dyDescent="0.25">
      <c r="A240" s="89" t="s">
        <v>201</v>
      </c>
      <c r="B240" s="88" t="str">
        <f t="shared" si="29"/>
        <v>KUL19804</v>
      </c>
      <c r="C240" s="40"/>
      <c r="D240" s="92" t="str">
        <f t="shared" si="30"/>
        <v/>
      </c>
      <c r="E240" s="38"/>
      <c r="F240" s="38"/>
      <c r="G240" s="38"/>
      <c r="H240" s="38"/>
      <c r="I240" s="38"/>
      <c r="J240" s="38"/>
      <c r="K240" s="38"/>
      <c r="L240" s="38"/>
      <c r="M240" s="37"/>
      <c r="N240" s="38"/>
      <c r="O240" s="38"/>
      <c r="P240" s="65"/>
      <c r="Q240" s="99"/>
    </row>
    <row r="241" spans="1:17" ht="15" x14ac:dyDescent="0.25">
      <c r="A241" s="89" t="s">
        <v>202</v>
      </c>
      <c r="B241" s="88" t="str">
        <f t="shared" si="29"/>
        <v>KUL19805</v>
      </c>
      <c r="C241" s="40"/>
      <c r="D241" s="92" t="str">
        <f t="shared" si="30"/>
        <v/>
      </c>
      <c r="E241" s="38"/>
      <c r="F241" s="38"/>
      <c r="G241" s="38"/>
      <c r="H241" s="38"/>
      <c r="I241" s="38"/>
      <c r="J241" s="38"/>
      <c r="K241" s="38"/>
      <c r="L241" s="38"/>
      <c r="M241" s="37"/>
      <c r="N241" s="38"/>
      <c r="O241" s="38"/>
      <c r="P241" s="65"/>
      <c r="Q241" s="99"/>
    </row>
    <row r="242" spans="1:17" ht="15" x14ac:dyDescent="0.25">
      <c r="A242" s="89" t="s">
        <v>203</v>
      </c>
      <c r="B242" s="88" t="str">
        <f t="shared" si="29"/>
        <v>KUL19806</v>
      </c>
      <c r="C242" s="40"/>
      <c r="D242" s="92" t="str">
        <f t="shared" si="30"/>
        <v/>
      </c>
      <c r="E242" s="38"/>
      <c r="F242" s="38"/>
      <c r="G242" s="38"/>
      <c r="H242" s="38"/>
      <c r="I242" s="38"/>
      <c r="J242" s="38"/>
      <c r="K242" s="38"/>
      <c r="L242" s="38"/>
      <c r="M242" s="37"/>
      <c r="N242" s="38"/>
      <c r="O242" s="38"/>
      <c r="P242" s="65"/>
      <c r="Q242" s="99"/>
    </row>
    <row r="243" spans="1:17" ht="15" x14ac:dyDescent="0.25">
      <c r="A243" s="89" t="s">
        <v>204</v>
      </c>
      <c r="B243" s="88" t="str">
        <f t="shared" si="29"/>
        <v>KUL19807</v>
      </c>
      <c r="C243" s="40"/>
      <c r="D243" s="92" t="str">
        <f t="shared" si="30"/>
        <v/>
      </c>
      <c r="E243" s="38"/>
      <c r="F243" s="38"/>
      <c r="G243" s="38"/>
      <c r="H243" s="38"/>
      <c r="I243" s="38"/>
      <c r="J243" s="38"/>
      <c r="K243" s="38"/>
      <c r="L243" s="38"/>
      <c r="M243" s="37"/>
      <c r="N243" s="38"/>
      <c r="O243" s="38"/>
      <c r="P243" s="65"/>
      <c r="Q243" s="99"/>
    </row>
    <row r="244" spans="1:17" ht="15" x14ac:dyDescent="0.25">
      <c r="A244" s="89" t="s">
        <v>205</v>
      </c>
      <c r="B244" s="88" t="str">
        <f t="shared" si="29"/>
        <v>KUL19808</v>
      </c>
      <c r="C244" s="40"/>
      <c r="D244" s="92" t="str">
        <f t="shared" si="30"/>
        <v/>
      </c>
      <c r="E244" s="38"/>
      <c r="F244" s="38"/>
      <c r="G244" s="38"/>
      <c r="H244" s="38"/>
      <c r="I244" s="38"/>
      <c r="J244" s="38"/>
      <c r="K244" s="38"/>
      <c r="L244" s="38"/>
      <c r="M244" s="37"/>
      <c r="N244" s="38"/>
      <c r="O244" s="38"/>
      <c r="P244" s="65"/>
      <c r="Q244" s="99"/>
    </row>
    <row r="245" spans="1:17" ht="15" x14ac:dyDescent="0.25">
      <c r="A245" s="89" t="s">
        <v>206</v>
      </c>
      <c r="B245" s="88" t="str">
        <f t="shared" si="29"/>
        <v>KUL19809</v>
      </c>
      <c r="C245" s="40"/>
      <c r="D245" s="92" t="str">
        <f t="shared" si="30"/>
        <v/>
      </c>
      <c r="E245" s="41"/>
      <c r="F245" s="41"/>
      <c r="G245" s="41"/>
      <c r="H245" s="41"/>
      <c r="I245" s="41"/>
      <c r="J245" s="41"/>
      <c r="K245" s="41"/>
      <c r="L245" s="41"/>
      <c r="M245" s="40"/>
      <c r="N245" s="41"/>
      <c r="O245" s="38"/>
      <c r="P245" s="65"/>
      <c r="Q245" s="99"/>
    </row>
    <row r="246" spans="1:17" ht="15" x14ac:dyDescent="0.25">
      <c r="A246" s="89" t="s">
        <v>207</v>
      </c>
      <c r="B246" s="88" t="str">
        <f t="shared" si="29"/>
        <v>KUL19810</v>
      </c>
      <c r="C246" s="40"/>
      <c r="D246" s="92" t="str">
        <f t="shared" si="30"/>
        <v/>
      </c>
      <c r="E246" s="41"/>
      <c r="F246" s="41"/>
      <c r="G246" s="41"/>
      <c r="H246" s="41"/>
      <c r="I246" s="41"/>
      <c r="J246" s="41"/>
      <c r="K246" s="41"/>
      <c r="L246" s="41"/>
      <c r="M246" s="40"/>
      <c r="N246" s="41"/>
      <c r="O246" s="38"/>
      <c r="P246" s="65"/>
      <c r="Q246" s="99"/>
    </row>
    <row r="247" spans="1:17" ht="15" x14ac:dyDescent="0.25">
      <c r="A247" s="89" t="s">
        <v>208</v>
      </c>
      <c r="B247" s="88" t="str">
        <f t="shared" si="29"/>
        <v>KUL19811</v>
      </c>
      <c r="C247" s="40"/>
      <c r="D247" s="92" t="str">
        <f t="shared" si="30"/>
        <v/>
      </c>
      <c r="E247" s="41"/>
      <c r="F247" s="41"/>
      <c r="G247" s="41"/>
      <c r="H247" s="41"/>
      <c r="I247" s="41"/>
      <c r="J247" s="41"/>
      <c r="K247" s="41"/>
      <c r="L247" s="41"/>
      <c r="M247" s="40"/>
      <c r="N247" s="41"/>
      <c r="O247" s="38"/>
      <c r="P247" s="65"/>
      <c r="Q247" s="99"/>
    </row>
    <row r="248" spans="1:17" ht="15" x14ac:dyDescent="0.25">
      <c r="A248" s="89" t="s">
        <v>209</v>
      </c>
      <c r="B248" s="88" t="str">
        <f t="shared" si="29"/>
        <v>KUL19812</v>
      </c>
      <c r="C248" s="40"/>
      <c r="D248" s="92" t="str">
        <f t="shared" si="30"/>
        <v/>
      </c>
      <c r="E248" s="41"/>
      <c r="F248" s="41"/>
      <c r="G248" s="41"/>
      <c r="H248" s="41"/>
      <c r="I248" s="41"/>
      <c r="J248" s="41"/>
      <c r="K248" s="41"/>
      <c r="L248" s="41"/>
      <c r="M248" s="40"/>
      <c r="N248" s="41"/>
      <c r="O248" s="38"/>
      <c r="P248" s="65"/>
      <c r="Q248" s="99"/>
    </row>
    <row r="249" spans="1:17" ht="15" x14ac:dyDescent="0.25">
      <c r="A249" s="89" t="s">
        <v>210</v>
      </c>
      <c r="B249" s="88" t="str">
        <f t="shared" si="29"/>
        <v>KUL19813</v>
      </c>
      <c r="C249" s="40"/>
      <c r="D249" s="92" t="str">
        <f t="shared" si="30"/>
        <v/>
      </c>
      <c r="E249" s="41"/>
      <c r="F249" s="41"/>
      <c r="G249" s="41"/>
      <c r="H249" s="41"/>
      <c r="I249" s="41"/>
      <c r="J249" s="41"/>
      <c r="K249" s="41"/>
      <c r="L249" s="41"/>
      <c r="M249" s="40"/>
      <c r="N249" s="41"/>
      <c r="O249" s="38"/>
      <c r="P249" s="65"/>
      <c r="Q249" s="99"/>
    </row>
    <row r="250" spans="1:17" ht="15" x14ac:dyDescent="0.25">
      <c r="A250" s="89" t="s">
        <v>211</v>
      </c>
      <c r="B250" s="88" t="str">
        <f t="shared" si="29"/>
        <v>KUL19814</v>
      </c>
      <c r="C250" s="40"/>
      <c r="D250" s="92" t="str">
        <f t="shared" si="30"/>
        <v/>
      </c>
      <c r="E250" s="41"/>
      <c r="F250" s="41"/>
      <c r="G250" s="41"/>
      <c r="H250" s="41"/>
      <c r="I250" s="41"/>
      <c r="J250" s="41"/>
      <c r="K250" s="41"/>
      <c r="L250" s="41"/>
      <c r="M250" s="40"/>
      <c r="N250" s="41"/>
      <c r="O250" s="38"/>
      <c r="P250" s="65"/>
      <c r="Q250" s="99"/>
    </row>
    <row r="251" spans="1:17" ht="15" x14ac:dyDescent="0.25">
      <c r="A251" s="89" t="s">
        <v>212</v>
      </c>
      <c r="B251" s="88" t="str">
        <f t="shared" si="29"/>
        <v>KUL19815</v>
      </c>
      <c r="C251" s="40"/>
      <c r="D251" s="92" t="str">
        <f t="shared" si="30"/>
        <v/>
      </c>
      <c r="E251" s="41"/>
      <c r="F251" s="41"/>
      <c r="G251" s="41"/>
      <c r="H251" s="41"/>
      <c r="I251" s="41"/>
      <c r="J251" s="41"/>
      <c r="K251" s="41"/>
      <c r="L251" s="41"/>
      <c r="M251" s="40"/>
      <c r="N251" s="41"/>
      <c r="O251" s="38"/>
      <c r="P251" s="65"/>
      <c r="Q251" s="99"/>
    </row>
    <row r="252" spans="1:17" ht="15" x14ac:dyDescent="0.25">
      <c r="A252" s="89" t="s">
        <v>213</v>
      </c>
      <c r="B252" s="88" t="str">
        <f t="shared" si="29"/>
        <v>KUL19816</v>
      </c>
      <c r="C252" s="40"/>
      <c r="D252" s="92" t="str">
        <f t="shared" si="30"/>
        <v/>
      </c>
      <c r="E252" s="41"/>
      <c r="F252" s="41"/>
      <c r="G252" s="41"/>
      <c r="H252" s="41"/>
      <c r="I252" s="41"/>
      <c r="J252" s="41"/>
      <c r="K252" s="41"/>
      <c r="L252" s="41"/>
      <c r="M252" s="40"/>
      <c r="N252" s="41"/>
      <c r="O252" s="38"/>
      <c r="P252" s="65"/>
      <c r="Q252" s="99"/>
    </row>
    <row r="253" spans="1:17" ht="15" x14ac:dyDescent="0.25">
      <c r="A253" s="89" t="s">
        <v>214</v>
      </c>
      <c r="B253" s="88" t="str">
        <f t="shared" si="29"/>
        <v>KUL19817</v>
      </c>
      <c r="C253" s="40"/>
      <c r="D253" s="92" t="str">
        <f t="shared" si="30"/>
        <v/>
      </c>
      <c r="E253" s="41"/>
      <c r="F253" s="41"/>
      <c r="G253" s="41"/>
      <c r="H253" s="41"/>
      <c r="I253" s="41"/>
      <c r="J253" s="41"/>
      <c r="K253" s="41"/>
      <c r="L253" s="41"/>
      <c r="M253" s="40"/>
      <c r="N253" s="41"/>
      <c r="O253" s="38"/>
      <c r="P253" s="65"/>
      <c r="Q253" s="99"/>
    </row>
    <row r="254" spans="1:17" ht="15" x14ac:dyDescent="0.25">
      <c r="A254" s="89" t="s">
        <v>215</v>
      </c>
      <c r="B254" s="88" t="str">
        <f t="shared" si="29"/>
        <v>KUL19818</v>
      </c>
      <c r="C254" s="40"/>
      <c r="D254" s="92" t="str">
        <f t="shared" si="30"/>
        <v/>
      </c>
      <c r="E254" s="41"/>
      <c r="F254" s="41"/>
      <c r="G254" s="41"/>
      <c r="H254" s="41"/>
      <c r="I254" s="41"/>
      <c r="J254" s="41"/>
      <c r="K254" s="41"/>
      <c r="L254" s="41"/>
      <c r="M254" s="40"/>
      <c r="N254" s="41"/>
      <c r="O254" s="38"/>
      <c r="P254" s="65"/>
      <c r="Q254" s="99"/>
    </row>
    <row r="255" spans="1:17" ht="15" x14ac:dyDescent="0.25">
      <c r="A255" s="89" t="s">
        <v>216</v>
      </c>
      <c r="B255" s="88" t="str">
        <f t="shared" si="29"/>
        <v>KUL19819</v>
      </c>
      <c r="C255" s="39"/>
      <c r="D255" s="92" t="str">
        <f t="shared" si="30"/>
        <v/>
      </c>
      <c r="E255" s="42"/>
      <c r="F255" s="42"/>
      <c r="G255" s="42"/>
      <c r="H255" s="42"/>
      <c r="I255" s="41"/>
      <c r="J255" s="41"/>
      <c r="K255" s="41"/>
      <c r="L255" s="41"/>
      <c r="M255" s="39"/>
      <c r="N255" s="41"/>
      <c r="O255" s="38"/>
      <c r="P255" s="65"/>
      <c r="Q255" s="99"/>
    </row>
    <row r="256" spans="1:17" ht="15" x14ac:dyDescent="0.25">
      <c r="A256" s="89" t="s">
        <v>217</v>
      </c>
      <c r="B256" s="88" t="str">
        <f t="shared" si="29"/>
        <v>KUL19820</v>
      </c>
      <c r="C256" s="39"/>
      <c r="D256" s="92" t="str">
        <f t="shared" si="30"/>
        <v/>
      </c>
      <c r="E256" s="42"/>
      <c r="F256" s="42"/>
      <c r="G256" s="42"/>
      <c r="H256" s="42"/>
      <c r="I256" s="41"/>
      <c r="J256" s="41"/>
      <c r="K256" s="41"/>
      <c r="L256" s="41"/>
      <c r="M256" s="39"/>
      <c r="N256" s="41"/>
      <c r="O256" s="38"/>
      <c r="P256" s="65"/>
      <c r="Q256" s="99"/>
    </row>
    <row r="257" spans="1:17" ht="15" x14ac:dyDescent="0.25">
      <c r="A257" s="89" t="s">
        <v>218</v>
      </c>
      <c r="B257" s="88" t="str">
        <f t="shared" si="29"/>
        <v>KUL19821</v>
      </c>
      <c r="C257" s="39"/>
      <c r="D257" s="92" t="str">
        <f t="shared" si="30"/>
        <v/>
      </c>
      <c r="E257" s="42"/>
      <c r="F257" s="42"/>
      <c r="G257" s="42"/>
      <c r="H257" s="42"/>
      <c r="I257" s="41"/>
      <c r="J257" s="41"/>
      <c r="K257" s="41"/>
      <c r="L257" s="41"/>
      <c r="M257" s="39"/>
      <c r="N257" s="41"/>
      <c r="O257" s="38"/>
      <c r="P257" s="65"/>
      <c r="Q257" s="99"/>
    </row>
    <row r="258" spans="1:17" ht="15" x14ac:dyDescent="0.25">
      <c r="A258" s="89" t="s">
        <v>219</v>
      </c>
      <c r="B258" s="88" t="str">
        <f t="shared" si="29"/>
        <v>KUL19822</v>
      </c>
      <c r="C258" s="39"/>
      <c r="D258" s="92" t="str">
        <f t="shared" si="30"/>
        <v/>
      </c>
      <c r="E258" s="42"/>
      <c r="F258" s="42"/>
      <c r="G258" s="42"/>
      <c r="H258" s="42"/>
      <c r="I258" s="41"/>
      <c r="J258" s="41"/>
      <c r="K258" s="41"/>
      <c r="L258" s="41"/>
      <c r="M258" s="39"/>
      <c r="N258" s="41"/>
      <c r="O258" s="38"/>
      <c r="P258" s="65"/>
      <c r="Q258" s="99"/>
    </row>
    <row r="259" spans="1:17" ht="15" x14ac:dyDescent="0.25">
      <c r="A259" s="89" t="s">
        <v>220</v>
      </c>
      <c r="B259" s="88" t="str">
        <f t="shared" si="29"/>
        <v>KUL19823</v>
      </c>
      <c r="C259" s="39"/>
      <c r="D259" s="92" t="str">
        <f t="shared" si="30"/>
        <v/>
      </c>
      <c r="E259" s="42"/>
      <c r="F259" s="42"/>
      <c r="G259" s="42"/>
      <c r="H259" s="42"/>
      <c r="I259" s="41"/>
      <c r="J259" s="41"/>
      <c r="K259" s="41"/>
      <c r="L259" s="41"/>
      <c r="M259" s="39"/>
      <c r="N259" s="41"/>
      <c r="O259" s="38"/>
      <c r="P259" s="65"/>
      <c r="Q259" s="99"/>
    </row>
    <row r="260" spans="1:17" ht="15" x14ac:dyDescent="0.25">
      <c r="A260" s="89" t="s">
        <v>221</v>
      </c>
      <c r="B260" s="88" t="str">
        <f t="shared" si="29"/>
        <v>KUL19824</v>
      </c>
      <c r="C260" s="39"/>
      <c r="D260" s="92" t="str">
        <f t="shared" si="30"/>
        <v/>
      </c>
      <c r="E260" s="42"/>
      <c r="F260" s="42"/>
      <c r="G260" s="42"/>
      <c r="H260" s="42"/>
      <c r="I260" s="41"/>
      <c r="J260" s="41"/>
      <c r="K260" s="41"/>
      <c r="L260" s="41"/>
      <c r="M260" s="39"/>
      <c r="N260" s="41"/>
      <c r="O260" s="38"/>
      <c r="P260" s="65"/>
      <c r="Q260" s="99"/>
    </row>
    <row r="261" spans="1:17" ht="15" x14ac:dyDescent="0.25">
      <c r="A261" s="89" t="s">
        <v>222</v>
      </c>
      <c r="B261" s="88" t="str">
        <f t="shared" si="29"/>
        <v>KUL19825</v>
      </c>
      <c r="C261" s="39"/>
      <c r="D261" s="92" t="str">
        <f t="shared" si="30"/>
        <v/>
      </c>
      <c r="E261" s="42"/>
      <c r="F261" s="42"/>
      <c r="G261" s="42"/>
      <c r="H261" s="42"/>
      <c r="I261" s="41"/>
      <c r="J261" s="41"/>
      <c r="K261" s="41"/>
      <c r="L261" s="41"/>
      <c r="M261" s="39"/>
      <c r="N261" s="41"/>
      <c r="O261" s="38"/>
      <c r="P261" s="65"/>
      <c r="Q261" s="99"/>
    </row>
    <row r="262" spans="1:17" ht="15.6" x14ac:dyDescent="0.3">
      <c r="A262" s="71" t="s">
        <v>223</v>
      </c>
      <c r="B262" s="72"/>
      <c r="C262" s="30">
        <f>COUNTA(C237:C261)</f>
        <v>0</v>
      </c>
      <c r="D262" s="31">
        <f t="shared" ref="D262:H262" si="31">SUM(D237:D261)</f>
        <v>0</v>
      </c>
      <c r="E262" s="31">
        <f t="shared" si="31"/>
        <v>0</v>
      </c>
      <c r="F262" s="31">
        <f t="shared" si="31"/>
        <v>0</v>
      </c>
      <c r="G262" s="31">
        <f t="shared" si="31"/>
        <v>0</v>
      </c>
      <c r="H262" s="31">
        <f t="shared" si="31"/>
        <v>0</v>
      </c>
      <c r="I262" s="31">
        <f t="shared" ref="I262:L262" si="32">COUNTIF(I237:I261,"=V")</f>
        <v>0</v>
      </c>
      <c r="J262" s="31">
        <f t="shared" si="32"/>
        <v>0</v>
      </c>
      <c r="K262" s="31">
        <f t="shared" si="32"/>
        <v>0</v>
      </c>
      <c r="L262" s="31">
        <f t="shared" si="32"/>
        <v>0</v>
      </c>
      <c r="M262" s="32"/>
      <c r="N262" s="31">
        <f>COUNTIF(N237:N261,"=V")</f>
        <v>0</v>
      </c>
      <c r="O262" s="31"/>
      <c r="P262" s="82" t="s">
        <v>292</v>
      </c>
      <c r="Q262" s="58">
        <f>SUMIF(Q237:Q261,"&lt;&gt;V",D237:D261)</f>
        <v>0</v>
      </c>
    </row>
    <row r="263" spans="1:17" ht="15" x14ac:dyDescent="0.25">
      <c r="I263" s="162" t="str">
        <f>IF(C262&lt;&gt;SUM(I262:L262),"Warning!! Pastikan hanya memilih salah satu jenis matakuliah atau Pastikan setiap matakuliah sudah memilih satu jenis matakuliah","")</f>
        <v/>
      </c>
      <c r="J263" s="163"/>
      <c r="K263" s="163"/>
      <c r="L263" s="163"/>
    </row>
    <row r="264" spans="1:17" ht="15.75" customHeight="1" x14ac:dyDescent="0.25">
      <c r="I264" s="163"/>
      <c r="J264" s="163"/>
      <c r="K264" s="163"/>
      <c r="L264" s="163"/>
    </row>
    <row r="265" spans="1:17" ht="15.75" customHeight="1" x14ac:dyDescent="0.25">
      <c r="I265" s="163"/>
      <c r="J265" s="163"/>
      <c r="K265" s="163"/>
      <c r="L265" s="163"/>
    </row>
    <row r="266" spans="1:17" ht="15.75" customHeight="1" x14ac:dyDescent="0.25">
      <c r="A266" s="4" t="s">
        <v>277</v>
      </c>
    </row>
    <row r="267" spans="1:17" s="55" customFormat="1" ht="15.75" customHeight="1" x14ac:dyDescent="0.25">
      <c r="A267" s="55" t="s">
        <v>300</v>
      </c>
      <c r="Q267" s="77"/>
    </row>
    <row r="268" spans="1:17" s="55" customFormat="1" ht="15.75" customHeight="1" x14ac:dyDescent="0.25">
      <c r="A268" s="55" t="s">
        <v>297</v>
      </c>
      <c r="Q268" s="77"/>
    </row>
    <row r="269" spans="1:17" s="55" customFormat="1" ht="15.75" customHeight="1" x14ac:dyDescent="0.25">
      <c r="Q269" s="77"/>
    </row>
    <row r="270" spans="1:17" s="55" customFormat="1" ht="15.75" customHeight="1" x14ac:dyDescent="0.25">
      <c r="Q270" s="77"/>
    </row>
    <row r="271" spans="1:17" ht="15.75" customHeight="1" thickBot="1" x14ac:dyDescent="0.3"/>
    <row r="272" spans="1:17" ht="15.75" customHeight="1" thickBot="1" x14ac:dyDescent="0.3">
      <c r="A272" s="177" t="s">
        <v>278</v>
      </c>
      <c r="B272" s="178"/>
      <c r="C272" s="178"/>
      <c r="D272" s="179"/>
    </row>
    <row r="273" spans="1:17" ht="15.75" customHeight="1" x14ac:dyDescent="0.25">
      <c r="A273" s="180" t="s">
        <v>279</v>
      </c>
      <c r="B273" s="181"/>
      <c r="C273" s="182"/>
      <c r="D273" s="186">
        <v>1</v>
      </c>
      <c r="E273" s="75"/>
      <c r="F273" s="76"/>
    </row>
    <row r="274" spans="1:17" s="55" customFormat="1" ht="15.75" customHeight="1" thickBot="1" x14ac:dyDescent="0.3">
      <c r="A274" s="183"/>
      <c r="B274" s="184"/>
      <c r="C274" s="185"/>
      <c r="D274" s="187"/>
      <c r="E274" s="75"/>
      <c r="F274" s="76"/>
      <c r="Q274" s="77"/>
    </row>
    <row r="275" spans="1:17" ht="30" customHeight="1" x14ac:dyDescent="0.25">
      <c r="A275" s="100" t="s">
        <v>155</v>
      </c>
      <c r="B275" s="100" t="s">
        <v>186</v>
      </c>
      <c r="C275" s="100" t="s">
        <v>280</v>
      </c>
      <c r="D275" s="100" t="s">
        <v>189</v>
      </c>
      <c r="E275" s="102" t="s">
        <v>296</v>
      </c>
    </row>
    <row r="276" spans="1:17" ht="15.75" customHeight="1" x14ac:dyDescent="0.25">
      <c r="A276" s="73">
        <v>1</v>
      </c>
      <c r="B276" s="80" t="str">
        <f>B12</f>
        <v>KUL19101</v>
      </c>
      <c r="C276" s="74" t="str">
        <f t="shared" ref="C276:C282" si="33">IFERROR(VLOOKUP(B276,matakuliah,2,FALSE),"")</f>
        <v>Agama Hindu</v>
      </c>
      <c r="D276" s="73">
        <f t="shared" ref="D276:D282" si="34">IFERROR(VLOOKUP(B276,matakuliah,3,FALSE),"")</f>
        <v>2</v>
      </c>
      <c r="E276" s="57"/>
    </row>
    <row r="277" spans="1:17" ht="15.75" customHeight="1" x14ac:dyDescent="0.25">
      <c r="A277" s="73">
        <v>2</v>
      </c>
      <c r="B277" s="80" t="str">
        <f>B13</f>
        <v>KUL19102</v>
      </c>
      <c r="C277" s="74" t="str">
        <f t="shared" si="33"/>
        <v>Agama Islam</v>
      </c>
      <c r="D277" s="73">
        <f t="shared" si="34"/>
        <v>2</v>
      </c>
      <c r="E277" s="57"/>
    </row>
    <row r="278" spans="1:17" ht="15.75" customHeight="1" x14ac:dyDescent="0.25">
      <c r="A278" s="73">
        <v>3</v>
      </c>
      <c r="B278" s="80" t="str">
        <f t="shared" ref="B278:B281" si="35">B14</f>
        <v>KUL19103</v>
      </c>
      <c r="C278" s="74" t="str">
        <f t="shared" si="33"/>
        <v>Agama Kristen Katolik</v>
      </c>
      <c r="D278" s="73">
        <f t="shared" si="34"/>
        <v>2</v>
      </c>
      <c r="E278" s="57"/>
    </row>
    <row r="279" spans="1:17" ht="15.75" customHeight="1" x14ac:dyDescent="0.25">
      <c r="A279" s="73">
        <v>4</v>
      </c>
      <c r="B279" s="80" t="str">
        <f t="shared" si="35"/>
        <v>KUL19104</v>
      </c>
      <c r="C279" s="74" t="str">
        <f t="shared" si="33"/>
        <v>Agama Kristen Protestan</v>
      </c>
      <c r="D279" s="73">
        <f t="shared" si="34"/>
        <v>2</v>
      </c>
      <c r="E279" s="57"/>
    </row>
    <row r="280" spans="1:17" ht="15.75" customHeight="1" x14ac:dyDescent="0.25">
      <c r="A280" s="73">
        <v>5</v>
      </c>
      <c r="B280" s="80" t="str">
        <f t="shared" si="35"/>
        <v>KUL19105</v>
      </c>
      <c r="C280" s="74" t="str">
        <f t="shared" si="33"/>
        <v>Agama Budha</v>
      </c>
      <c r="D280" s="73">
        <f t="shared" si="34"/>
        <v>2</v>
      </c>
      <c r="E280" s="57"/>
    </row>
    <row r="281" spans="1:17" ht="15.75" customHeight="1" x14ac:dyDescent="0.25">
      <c r="A281" s="73">
        <v>6</v>
      </c>
      <c r="B281" s="80" t="str">
        <f t="shared" si="35"/>
        <v>KUL19106</v>
      </c>
      <c r="C281" s="74" t="str">
        <f t="shared" si="33"/>
        <v>Agama Konghucu</v>
      </c>
      <c r="D281" s="73">
        <f t="shared" si="34"/>
        <v>2</v>
      </c>
      <c r="E281" s="57"/>
    </row>
    <row r="282" spans="1:17" ht="15.75" customHeight="1" x14ac:dyDescent="0.25">
      <c r="A282" s="73">
        <v>7</v>
      </c>
      <c r="B282" s="80"/>
      <c r="C282" s="74" t="str">
        <f t="shared" si="33"/>
        <v/>
      </c>
      <c r="D282" s="73" t="str">
        <f t="shared" si="34"/>
        <v/>
      </c>
      <c r="E282" s="57"/>
    </row>
    <row r="283" spans="1:17" s="55" customFormat="1" ht="15.75" customHeight="1" x14ac:dyDescent="0.25">
      <c r="A283" s="73">
        <v>8</v>
      </c>
      <c r="B283" s="80"/>
      <c r="C283" s="74"/>
      <c r="D283" s="73"/>
      <c r="E283" s="57"/>
      <c r="Q283" s="77"/>
    </row>
    <row r="284" spans="1:17" s="55" customFormat="1" ht="15.75" customHeight="1" x14ac:dyDescent="0.25">
      <c r="A284" s="73">
        <v>9</v>
      </c>
      <c r="B284" s="80"/>
      <c r="C284" s="74"/>
      <c r="D284" s="73"/>
      <c r="E284" s="57"/>
      <c r="Q284" s="77"/>
    </row>
    <row r="285" spans="1:17" s="55" customFormat="1" ht="15.75" customHeight="1" x14ac:dyDescent="0.25">
      <c r="A285" s="73">
        <v>10</v>
      </c>
      <c r="B285" s="80"/>
      <c r="C285" s="74"/>
      <c r="D285" s="73"/>
      <c r="E285" s="57"/>
      <c r="Q285" s="77"/>
    </row>
    <row r="286" spans="1:17" ht="15.75" customHeight="1" x14ac:dyDescent="0.25">
      <c r="A286" s="73">
        <v>11</v>
      </c>
      <c r="B286" s="80"/>
      <c r="C286" s="74" t="str">
        <f>IFERROR(VLOOKUP(B286,matakuliah,2,FALSE),"")</f>
        <v/>
      </c>
      <c r="D286" s="73" t="str">
        <f>IFERROR(VLOOKUP(B286,matakuliah,3,FALSE),"")</f>
        <v/>
      </c>
      <c r="E286" s="57"/>
    </row>
    <row r="287" spans="1:17" ht="15.75" customHeight="1" x14ac:dyDescent="0.25">
      <c r="A287" s="73">
        <v>12</v>
      </c>
      <c r="B287" s="80"/>
      <c r="C287" s="74" t="str">
        <f>IFERROR(VLOOKUP(B287,matakuliah,2,FALSE),"")</f>
        <v/>
      </c>
      <c r="D287" s="73" t="str">
        <f>IFERROR(VLOOKUP(B287,matakuliah,3,FALSE),"")</f>
        <v/>
      </c>
      <c r="E287" s="57"/>
    </row>
    <row r="288" spans="1:17" s="55" customFormat="1" ht="15.75" customHeight="1" x14ac:dyDescent="0.25">
      <c r="A288" s="73">
        <v>13</v>
      </c>
      <c r="B288" s="80"/>
      <c r="C288" s="74"/>
      <c r="D288" s="73"/>
      <c r="E288" s="57"/>
      <c r="Q288" s="77"/>
    </row>
    <row r="289" spans="1:17" s="55" customFormat="1" ht="15.75" customHeight="1" x14ac:dyDescent="0.25">
      <c r="A289" s="73">
        <v>14</v>
      </c>
      <c r="B289" s="80"/>
      <c r="C289" s="74"/>
      <c r="D289" s="73"/>
      <c r="E289" s="57"/>
      <c r="Q289" s="77"/>
    </row>
    <row r="290" spans="1:17" ht="15.75" customHeight="1" x14ac:dyDescent="0.25">
      <c r="A290" s="73">
        <v>15</v>
      </c>
      <c r="B290" s="80"/>
      <c r="C290" s="74" t="str">
        <f>IFERROR(VLOOKUP(B290,matakuliah,2,FALSE),"")</f>
        <v/>
      </c>
      <c r="D290" s="73" t="str">
        <f>IFERROR(VLOOKUP(B290,matakuliah,3,FALSE),"")</f>
        <v/>
      </c>
      <c r="E290" s="57"/>
    </row>
    <row r="291" spans="1:17" ht="15.75" customHeight="1" x14ac:dyDescent="0.25">
      <c r="A291" s="78" t="s">
        <v>282</v>
      </c>
      <c r="B291" s="78"/>
      <c r="C291" s="78"/>
      <c r="D291" s="79">
        <f>IFERROR(D273*D276,0)</f>
        <v>2</v>
      </c>
      <c r="E291" s="101"/>
    </row>
    <row r="293" spans="1:17" ht="15.75" customHeight="1" thickBot="1" x14ac:dyDescent="0.3"/>
    <row r="294" spans="1:17" ht="15.75" customHeight="1" thickBot="1" x14ac:dyDescent="0.3">
      <c r="A294" s="177" t="s">
        <v>281</v>
      </c>
      <c r="B294" s="178"/>
      <c r="C294" s="178"/>
      <c r="D294" s="179"/>
    </row>
    <row r="295" spans="1:17" ht="15.75" customHeight="1" x14ac:dyDescent="0.25">
      <c r="A295" s="180" t="s">
        <v>279</v>
      </c>
      <c r="B295" s="181"/>
      <c r="C295" s="182"/>
      <c r="D295" s="186">
        <v>1</v>
      </c>
    </row>
    <row r="296" spans="1:17" ht="15.75" customHeight="1" thickBot="1" x14ac:dyDescent="0.3">
      <c r="A296" s="183"/>
      <c r="B296" s="184"/>
      <c r="C296" s="185"/>
      <c r="D296" s="187"/>
    </row>
    <row r="297" spans="1:17" ht="33.75" customHeight="1" x14ac:dyDescent="0.25">
      <c r="A297" s="103" t="s">
        <v>155</v>
      </c>
      <c r="B297" s="103" t="s">
        <v>186</v>
      </c>
      <c r="C297" s="103" t="s">
        <v>280</v>
      </c>
      <c r="D297" s="103" t="s">
        <v>189</v>
      </c>
      <c r="E297" s="102" t="s">
        <v>296</v>
      </c>
    </row>
    <row r="298" spans="1:17" ht="15.75" customHeight="1" x14ac:dyDescent="0.25">
      <c r="A298" s="73">
        <v>1</v>
      </c>
      <c r="B298" s="80" t="str">
        <f>B85</f>
        <v>KUL19309</v>
      </c>
      <c r="C298" s="74" t="str">
        <f t="shared" ref="C298:C304" si="36">IFERROR(VLOOKUP(B298,matakuliah,2,FALSE),"")</f>
        <v>Imunologi*</v>
      </c>
      <c r="D298" s="73">
        <f t="shared" ref="D298:D304" si="37">IFERROR(VLOOKUP(B298,matakuliah,3,FALSE),"")</f>
        <v>2</v>
      </c>
      <c r="E298" s="57"/>
    </row>
    <row r="299" spans="1:17" ht="15.75" customHeight="1" x14ac:dyDescent="0.25">
      <c r="A299" s="73">
        <v>2</v>
      </c>
      <c r="B299" s="80" t="str">
        <f>B86</f>
        <v>KUL19310</v>
      </c>
      <c r="C299" s="74" t="str">
        <f t="shared" si="36"/>
        <v>Fisiologi Tingkah Laku Larva*</v>
      </c>
      <c r="D299" s="73">
        <f t="shared" si="37"/>
        <v>2</v>
      </c>
      <c r="E299" s="57"/>
    </row>
    <row r="300" spans="1:17" ht="15.75" customHeight="1" x14ac:dyDescent="0.25">
      <c r="A300" s="73">
        <v>3</v>
      </c>
      <c r="B300" s="80"/>
      <c r="C300" s="74" t="str">
        <f t="shared" si="36"/>
        <v/>
      </c>
      <c r="D300" s="73" t="str">
        <f t="shared" si="37"/>
        <v/>
      </c>
      <c r="E300" s="57"/>
    </row>
    <row r="301" spans="1:17" ht="15.75" customHeight="1" x14ac:dyDescent="0.25">
      <c r="A301" s="73">
        <v>4</v>
      </c>
      <c r="B301" s="80"/>
      <c r="C301" s="74" t="str">
        <f t="shared" si="36"/>
        <v/>
      </c>
      <c r="D301" s="73" t="str">
        <f t="shared" si="37"/>
        <v/>
      </c>
      <c r="E301" s="57"/>
    </row>
    <row r="302" spans="1:17" ht="15.75" customHeight="1" x14ac:dyDescent="0.25">
      <c r="A302" s="73">
        <v>5</v>
      </c>
      <c r="B302" s="80"/>
      <c r="C302" s="74" t="str">
        <f t="shared" si="36"/>
        <v/>
      </c>
      <c r="D302" s="73" t="str">
        <f t="shared" si="37"/>
        <v/>
      </c>
      <c r="E302" s="57"/>
    </row>
    <row r="303" spans="1:17" ht="15.75" customHeight="1" x14ac:dyDescent="0.25">
      <c r="A303" s="73">
        <v>6</v>
      </c>
      <c r="B303" s="80"/>
      <c r="C303" s="74" t="str">
        <f t="shared" si="36"/>
        <v/>
      </c>
      <c r="D303" s="73" t="str">
        <f t="shared" si="37"/>
        <v/>
      </c>
      <c r="E303" s="57"/>
    </row>
    <row r="304" spans="1:17" ht="15.75" customHeight="1" x14ac:dyDescent="0.25">
      <c r="A304" s="73">
        <v>7</v>
      </c>
      <c r="B304" s="80"/>
      <c r="C304" s="74" t="str">
        <f t="shared" si="36"/>
        <v/>
      </c>
      <c r="D304" s="73" t="str">
        <f t="shared" si="37"/>
        <v/>
      </c>
      <c r="E304" s="57"/>
    </row>
    <row r="305" spans="1:5" ht="15.75" customHeight="1" x14ac:dyDescent="0.25">
      <c r="A305" s="73">
        <v>8</v>
      </c>
      <c r="B305" s="80"/>
      <c r="C305" s="74"/>
      <c r="D305" s="73"/>
      <c r="E305" s="57"/>
    </row>
    <row r="306" spans="1:5" ht="15.75" customHeight="1" x14ac:dyDescent="0.25">
      <c r="A306" s="73">
        <v>9</v>
      </c>
      <c r="B306" s="80"/>
      <c r="C306" s="74"/>
      <c r="D306" s="73"/>
      <c r="E306" s="57"/>
    </row>
    <row r="307" spans="1:5" ht="15.75" customHeight="1" x14ac:dyDescent="0.25">
      <c r="A307" s="73">
        <v>10</v>
      </c>
      <c r="B307" s="80"/>
      <c r="C307" s="74"/>
      <c r="D307" s="73"/>
      <c r="E307" s="57"/>
    </row>
    <row r="308" spans="1:5" ht="15.75" customHeight="1" x14ac:dyDescent="0.25">
      <c r="A308" s="73">
        <v>11</v>
      </c>
      <c r="B308" s="80"/>
      <c r="C308" s="74" t="str">
        <f>IFERROR(VLOOKUP(B308,matakuliah,2,FALSE),"")</f>
        <v/>
      </c>
      <c r="D308" s="73" t="str">
        <f>IFERROR(VLOOKUP(B308,matakuliah,3,FALSE),"")</f>
        <v/>
      </c>
      <c r="E308" s="57"/>
    </row>
    <row r="309" spans="1:5" ht="15.75" customHeight="1" x14ac:dyDescent="0.25">
      <c r="A309" s="73">
        <v>12</v>
      </c>
      <c r="B309" s="80"/>
      <c r="C309" s="74" t="str">
        <f>IFERROR(VLOOKUP(B309,matakuliah,2,FALSE),"")</f>
        <v/>
      </c>
      <c r="D309" s="73" t="str">
        <f>IFERROR(VLOOKUP(B309,matakuliah,3,FALSE),"")</f>
        <v/>
      </c>
      <c r="E309" s="57"/>
    </row>
    <row r="310" spans="1:5" ht="15.75" customHeight="1" x14ac:dyDescent="0.25">
      <c r="A310" s="73">
        <v>13</v>
      </c>
      <c r="B310" s="80"/>
      <c r="C310" s="74"/>
      <c r="D310" s="73"/>
      <c r="E310" s="57"/>
    </row>
    <row r="311" spans="1:5" ht="15.75" customHeight="1" x14ac:dyDescent="0.25">
      <c r="A311" s="73">
        <v>14</v>
      </c>
      <c r="B311" s="80"/>
      <c r="C311" s="74"/>
      <c r="D311" s="73"/>
      <c r="E311" s="57"/>
    </row>
    <row r="312" spans="1:5" ht="15.75" customHeight="1" x14ac:dyDescent="0.25">
      <c r="A312" s="73">
        <v>15</v>
      </c>
      <c r="B312" s="80"/>
      <c r="C312" s="74" t="str">
        <f>IFERROR(VLOOKUP(B312,matakuliah,2,FALSE),"")</f>
        <v/>
      </c>
      <c r="D312" s="73" t="str">
        <f>IFERROR(VLOOKUP(B312,matakuliah,3,FALSE),"")</f>
        <v/>
      </c>
      <c r="E312" s="57"/>
    </row>
    <row r="313" spans="1:5" ht="15.75" customHeight="1" x14ac:dyDescent="0.25">
      <c r="A313" s="78" t="s">
        <v>282</v>
      </c>
      <c r="B313" s="78"/>
      <c r="C313" s="78"/>
      <c r="D313" s="79">
        <f>IFERROR(D295*D298,0)</f>
        <v>2</v>
      </c>
      <c r="E313" s="101"/>
    </row>
    <row r="315" spans="1:5" ht="15.75" customHeight="1" thickBot="1" x14ac:dyDescent="0.3"/>
    <row r="316" spans="1:5" ht="15.75" customHeight="1" thickBot="1" x14ac:dyDescent="0.3">
      <c r="A316" s="177" t="s">
        <v>283</v>
      </c>
      <c r="B316" s="178"/>
      <c r="C316" s="178"/>
      <c r="D316" s="179"/>
    </row>
    <row r="317" spans="1:5" ht="15.75" customHeight="1" x14ac:dyDescent="0.25">
      <c r="A317" s="180" t="s">
        <v>279</v>
      </c>
      <c r="B317" s="181"/>
      <c r="C317" s="182"/>
      <c r="D317" s="186">
        <v>1</v>
      </c>
    </row>
    <row r="318" spans="1:5" ht="15.75" customHeight="1" thickBot="1" x14ac:dyDescent="0.3">
      <c r="A318" s="183"/>
      <c r="B318" s="184"/>
      <c r="C318" s="185"/>
      <c r="D318" s="187"/>
    </row>
    <row r="319" spans="1:5" ht="36" customHeight="1" x14ac:dyDescent="0.25">
      <c r="A319" s="103" t="s">
        <v>155</v>
      </c>
      <c r="B319" s="103" t="s">
        <v>186</v>
      </c>
      <c r="C319" s="103" t="s">
        <v>280</v>
      </c>
      <c r="D319" s="103" t="s">
        <v>189</v>
      </c>
      <c r="E319" s="102" t="s">
        <v>296</v>
      </c>
    </row>
    <row r="320" spans="1:5" ht="15.75" customHeight="1" x14ac:dyDescent="0.25">
      <c r="A320" s="73">
        <v>1</v>
      </c>
      <c r="B320" s="80" t="str">
        <f>B174</f>
        <v>KUL19602</v>
      </c>
      <c r="C320" s="74" t="str">
        <f t="shared" ref="C320:C326" si="38">IFERROR(VLOOKUP(B320,matakuliah,2,FALSE),"")</f>
        <v>Teknik Budidaya Molusca dan Arthropoda*</v>
      </c>
      <c r="D320" s="73">
        <f t="shared" ref="D320:D326" si="39">IFERROR(VLOOKUP(B320,matakuliah,3,FALSE),"")</f>
        <v>3</v>
      </c>
      <c r="E320" s="57"/>
    </row>
    <row r="321" spans="1:5" ht="15.75" customHeight="1" x14ac:dyDescent="0.25">
      <c r="A321" s="73">
        <v>2</v>
      </c>
      <c r="B321" s="80" t="str">
        <f>B175</f>
        <v>KUL19603</v>
      </c>
      <c r="C321" s="74" t="str">
        <f t="shared" si="38"/>
        <v>Teknik Budidaya Karang Hias*</v>
      </c>
      <c r="D321" s="73">
        <f t="shared" si="39"/>
        <v>3</v>
      </c>
      <c r="E321" s="57"/>
    </row>
    <row r="322" spans="1:5" ht="15.75" customHeight="1" x14ac:dyDescent="0.25">
      <c r="A322" s="73">
        <v>3</v>
      </c>
      <c r="B322" s="80"/>
      <c r="C322" s="74" t="str">
        <f t="shared" si="38"/>
        <v/>
      </c>
      <c r="D322" s="73" t="str">
        <f t="shared" si="39"/>
        <v/>
      </c>
      <c r="E322" s="57"/>
    </row>
    <row r="323" spans="1:5" ht="15.75" customHeight="1" x14ac:dyDescent="0.25">
      <c r="A323" s="73">
        <v>4</v>
      </c>
      <c r="B323" s="80"/>
      <c r="C323" s="74" t="str">
        <f t="shared" si="38"/>
        <v/>
      </c>
      <c r="D323" s="73" t="str">
        <f t="shared" si="39"/>
        <v/>
      </c>
      <c r="E323" s="57"/>
    </row>
    <row r="324" spans="1:5" ht="15.75" customHeight="1" x14ac:dyDescent="0.25">
      <c r="A324" s="73">
        <v>5</v>
      </c>
      <c r="B324" s="80"/>
      <c r="C324" s="74" t="str">
        <f t="shared" si="38"/>
        <v/>
      </c>
      <c r="D324" s="73" t="str">
        <f t="shared" si="39"/>
        <v/>
      </c>
      <c r="E324" s="57"/>
    </row>
    <row r="325" spans="1:5" ht="15.75" customHeight="1" x14ac:dyDescent="0.25">
      <c r="A325" s="73">
        <v>6</v>
      </c>
      <c r="B325" s="80"/>
      <c r="C325" s="74" t="str">
        <f t="shared" si="38"/>
        <v/>
      </c>
      <c r="D325" s="73" t="str">
        <f t="shared" si="39"/>
        <v/>
      </c>
      <c r="E325" s="57"/>
    </row>
    <row r="326" spans="1:5" ht="15.75" customHeight="1" x14ac:dyDescent="0.25">
      <c r="A326" s="73">
        <v>7</v>
      </c>
      <c r="B326" s="80"/>
      <c r="C326" s="74" t="str">
        <f t="shared" si="38"/>
        <v/>
      </c>
      <c r="D326" s="73" t="str">
        <f t="shared" si="39"/>
        <v/>
      </c>
      <c r="E326" s="57"/>
    </row>
    <row r="327" spans="1:5" ht="15.75" customHeight="1" x14ac:dyDescent="0.25">
      <c r="A327" s="73">
        <v>8</v>
      </c>
      <c r="B327" s="80"/>
      <c r="C327" s="74"/>
      <c r="D327" s="73"/>
      <c r="E327" s="57"/>
    </row>
    <row r="328" spans="1:5" ht="15.75" customHeight="1" x14ac:dyDescent="0.25">
      <c r="A328" s="73">
        <v>9</v>
      </c>
      <c r="B328" s="80"/>
      <c r="C328" s="74"/>
      <c r="D328" s="73"/>
      <c r="E328" s="57"/>
    </row>
    <row r="329" spans="1:5" ht="15.75" customHeight="1" x14ac:dyDescent="0.25">
      <c r="A329" s="73">
        <v>10</v>
      </c>
      <c r="B329" s="80"/>
      <c r="C329" s="74"/>
      <c r="D329" s="73"/>
      <c r="E329" s="57"/>
    </row>
    <row r="330" spans="1:5" ht="15.75" customHeight="1" x14ac:dyDescent="0.25">
      <c r="A330" s="73">
        <v>11</v>
      </c>
      <c r="B330" s="80"/>
      <c r="C330" s="74" t="str">
        <f>IFERROR(VLOOKUP(B330,matakuliah,2,FALSE),"")</f>
        <v/>
      </c>
      <c r="D330" s="73" t="str">
        <f>IFERROR(VLOOKUP(B330,matakuliah,3,FALSE),"")</f>
        <v/>
      </c>
      <c r="E330" s="57"/>
    </row>
    <row r="331" spans="1:5" ht="15.75" customHeight="1" x14ac:dyDescent="0.25">
      <c r="A331" s="73">
        <v>12</v>
      </c>
      <c r="B331" s="80"/>
      <c r="C331" s="74" t="str">
        <f>IFERROR(VLOOKUP(B331,matakuliah,2,FALSE),"")</f>
        <v/>
      </c>
      <c r="D331" s="73" t="str">
        <f>IFERROR(VLOOKUP(B331,matakuliah,3,FALSE),"")</f>
        <v/>
      </c>
      <c r="E331" s="57"/>
    </row>
    <row r="332" spans="1:5" ht="15.75" customHeight="1" x14ac:dyDescent="0.25">
      <c r="A332" s="73">
        <v>13</v>
      </c>
      <c r="B332" s="80"/>
      <c r="C332" s="74"/>
      <c r="D332" s="73"/>
      <c r="E332" s="57"/>
    </row>
    <row r="333" spans="1:5" ht="15.75" customHeight="1" x14ac:dyDescent="0.25">
      <c r="A333" s="73">
        <v>14</v>
      </c>
      <c r="B333" s="80"/>
      <c r="C333" s="74"/>
      <c r="D333" s="73"/>
      <c r="E333" s="57"/>
    </row>
    <row r="334" spans="1:5" ht="15.75" customHeight="1" x14ac:dyDescent="0.25">
      <c r="A334" s="73">
        <v>15</v>
      </c>
      <c r="B334" s="80"/>
      <c r="C334" s="74" t="str">
        <f>IFERROR(VLOOKUP(B334,matakuliah,2,FALSE),"")</f>
        <v/>
      </c>
      <c r="D334" s="73" t="str">
        <f>IFERROR(VLOOKUP(B334,matakuliah,3,FALSE),"")</f>
        <v/>
      </c>
      <c r="E334" s="57"/>
    </row>
    <row r="335" spans="1:5" ht="15.75" customHeight="1" x14ac:dyDescent="0.25">
      <c r="A335" s="78" t="s">
        <v>282</v>
      </c>
      <c r="B335" s="78"/>
      <c r="C335" s="78"/>
      <c r="D335" s="79">
        <f>IFERROR(D317*D320,0)</f>
        <v>3</v>
      </c>
      <c r="E335" s="101"/>
    </row>
    <row r="337" spans="1:5" ht="15.75" customHeight="1" thickBot="1" x14ac:dyDescent="0.3"/>
    <row r="338" spans="1:5" ht="15.75" customHeight="1" thickBot="1" x14ac:dyDescent="0.3">
      <c r="A338" s="177" t="s">
        <v>284</v>
      </c>
      <c r="B338" s="178"/>
      <c r="C338" s="178"/>
      <c r="D338" s="179"/>
    </row>
    <row r="339" spans="1:5" ht="15.75" customHeight="1" x14ac:dyDescent="0.25">
      <c r="A339" s="180" t="s">
        <v>279</v>
      </c>
      <c r="B339" s="181"/>
      <c r="C339" s="182"/>
      <c r="D339" s="186">
        <v>0</v>
      </c>
    </row>
    <row r="340" spans="1:5" ht="15.75" customHeight="1" thickBot="1" x14ac:dyDescent="0.3">
      <c r="A340" s="183"/>
      <c r="B340" s="184"/>
      <c r="C340" s="185"/>
      <c r="D340" s="187"/>
    </row>
    <row r="341" spans="1:5" ht="30.75" customHeight="1" x14ac:dyDescent="0.25">
      <c r="A341" s="103" t="s">
        <v>155</v>
      </c>
      <c r="B341" s="103" t="s">
        <v>186</v>
      </c>
      <c r="C341" s="103" t="s">
        <v>280</v>
      </c>
      <c r="D341" s="103" t="s">
        <v>189</v>
      </c>
      <c r="E341" s="102" t="s">
        <v>296</v>
      </c>
    </row>
    <row r="342" spans="1:5" ht="15.75" customHeight="1" x14ac:dyDescent="0.25">
      <c r="A342" s="73">
        <v>1</v>
      </c>
      <c r="B342" s="80"/>
      <c r="C342" s="74" t="str">
        <f t="shared" ref="C342:C348" si="40">IFERROR(VLOOKUP(B342,matakuliah,2,FALSE),"")</f>
        <v/>
      </c>
      <c r="D342" s="73" t="str">
        <f t="shared" ref="D342:D348" si="41">IFERROR(VLOOKUP(B342,matakuliah,3,FALSE),"")</f>
        <v/>
      </c>
      <c r="E342" s="57"/>
    </row>
    <row r="343" spans="1:5" ht="15.75" customHeight="1" x14ac:dyDescent="0.25">
      <c r="A343" s="73">
        <v>2</v>
      </c>
      <c r="B343" s="80"/>
      <c r="C343" s="74" t="str">
        <f t="shared" si="40"/>
        <v/>
      </c>
      <c r="D343" s="73" t="str">
        <f t="shared" si="41"/>
        <v/>
      </c>
      <c r="E343" s="57"/>
    </row>
    <row r="344" spans="1:5" ht="15.75" customHeight="1" x14ac:dyDescent="0.25">
      <c r="A344" s="73">
        <v>3</v>
      </c>
      <c r="B344" s="80"/>
      <c r="C344" s="74" t="str">
        <f t="shared" si="40"/>
        <v/>
      </c>
      <c r="D344" s="73" t="str">
        <f t="shared" si="41"/>
        <v/>
      </c>
      <c r="E344" s="57"/>
    </row>
    <row r="345" spans="1:5" ht="15.75" customHeight="1" x14ac:dyDescent="0.25">
      <c r="A345" s="73">
        <v>4</v>
      </c>
      <c r="B345" s="80"/>
      <c r="C345" s="74" t="str">
        <f t="shared" si="40"/>
        <v/>
      </c>
      <c r="D345" s="73" t="str">
        <f t="shared" si="41"/>
        <v/>
      </c>
      <c r="E345" s="57"/>
    </row>
    <row r="346" spans="1:5" ht="15.75" customHeight="1" x14ac:dyDescent="0.25">
      <c r="A346" s="73">
        <v>5</v>
      </c>
      <c r="B346" s="80"/>
      <c r="C346" s="74" t="str">
        <f t="shared" si="40"/>
        <v/>
      </c>
      <c r="D346" s="73" t="str">
        <f t="shared" si="41"/>
        <v/>
      </c>
      <c r="E346" s="57"/>
    </row>
    <row r="347" spans="1:5" ht="15.75" customHeight="1" x14ac:dyDescent="0.25">
      <c r="A347" s="73">
        <v>6</v>
      </c>
      <c r="B347" s="80"/>
      <c r="C347" s="74" t="str">
        <f t="shared" si="40"/>
        <v/>
      </c>
      <c r="D347" s="73" t="str">
        <f t="shared" si="41"/>
        <v/>
      </c>
      <c r="E347" s="57"/>
    </row>
    <row r="348" spans="1:5" ht="15.75" customHeight="1" x14ac:dyDescent="0.25">
      <c r="A348" s="73">
        <v>7</v>
      </c>
      <c r="B348" s="80"/>
      <c r="C348" s="74" t="str">
        <f t="shared" si="40"/>
        <v/>
      </c>
      <c r="D348" s="73" t="str">
        <f t="shared" si="41"/>
        <v/>
      </c>
      <c r="E348" s="57"/>
    </row>
    <row r="349" spans="1:5" ht="15.75" customHeight="1" x14ac:dyDescent="0.25">
      <c r="A349" s="73">
        <v>8</v>
      </c>
      <c r="B349" s="80"/>
      <c r="C349" s="74"/>
      <c r="D349" s="73"/>
      <c r="E349" s="57"/>
    </row>
    <row r="350" spans="1:5" ht="15.75" customHeight="1" x14ac:dyDescent="0.25">
      <c r="A350" s="73">
        <v>9</v>
      </c>
      <c r="B350" s="80"/>
      <c r="C350" s="74"/>
      <c r="D350" s="73"/>
      <c r="E350" s="57"/>
    </row>
    <row r="351" spans="1:5" ht="15.75" customHeight="1" x14ac:dyDescent="0.25">
      <c r="A351" s="73">
        <v>10</v>
      </c>
      <c r="B351" s="80"/>
      <c r="C351" s="74"/>
      <c r="D351" s="73"/>
      <c r="E351" s="57"/>
    </row>
    <row r="352" spans="1:5" ht="15.75" customHeight="1" x14ac:dyDescent="0.25">
      <c r="A352" s="73">
        <v>11</v>
      </c>
      <c r="B352" s="80"/>
      <c r="C352" s="74" t="str">
        <f>IFERROR(VLOOKUP(B352,matakuliah,2,FALSE),"")</f>
        <v/>
      </c>
      <c r="D352" s="73" t="str">
        <f>IFERROR(VLOOKUP(B352,matakuliah,3,FALSE),"")</f>
        <v/>
      </c>
      <c r="E352" s="57"/>
    </row>
    <row r="353" spans="1:5" ht="15.75" customHeight="1" x14ac:dyDescent="0.25">
      <c r="A353" s="73">
        <v>12</v>
      </c>
      <c r="B353" s="80"/>
      <c r="C353" s="74" t="str">
        <f>IFERROR(VLOOKUP(B353,matakuliah,2,FALSE),"")</f>
        <v/>
      </c>
      <c r="D353" s="73" t="str">
        <f>IFERROR(VLOOKUP(B353,matakuliah,3,FALSE),"")</f>
        <v/>
      </c>
      <c r="E353" s="57"/>
    </row>
    <row r="354" spans="1:5" ht="15.75" customHeight="1" x14ac:dyDescent="0.25">
      <c r="A354" s="73">
        <v>13</v>
      </c>
      <c r="B354" s="80"/>
      <c r="C354" s="74"/>
      <c r="D354" s="73"/>
      <c r="E354" s="57"/>
    </row>
    <row r="355" spans="1:5" ht="15.75" customHeight="1" x14ac:dyDescent="0.25">
      <c r="A355" s="73">
        <v>14</v>
      </c>
      <c r="B355" s="80"/>
      <c r="C355" s="74"/>
      <c r="D355" s="73"/>
      <c r="E355" s="57"/>
    </row>
    <row r="356" spans="1:5" ht="15.75" customHeight="1" x14ac:dyDescent="0.25">
      <c r="A356" s="73">
        <v>15</v>
      </c>
      <c r="B356" s="80"/>
      <c r="C356" s="74" t="str">
        <f>IFERROR(VLOOKUP(B356,matakuliah,2,FALSE),"")</f>
        <v/>
      </c>
      <c r="D356" s="73" t="str">
        <f>IFERROR(VLOOKUP(B356,matakuliah,3,FALSE),"")</f>
        <v/>
      </c>
      <c r="E356" s="57"/>
    </row>
    <row r="357" spans="1:5" ht="15.75" customHeight="1" x14ac:dyDescent="0.25">
      <c r="A357" s="78" t="s">
        <v>282</v>
      </c>
      <c r="B357" s="78"/>
      <c r="C357" s="78"/>
      <c r="D357" s="79">
        <f>IFERROR(D339*D342,0)</f>
        <v>0</v>
      </c>
      <c r="E357" s="101"/>
    </row>
    <row r="359" spans="1:5" ht="15.75" customHeight="1" thickBot="1" x14ac:dyDescent="0.3"/>
    <row r="360" spans="1:5" ht="15.75" customHeight="1" thickBot="1" x14ac:dyDescent="0.3">
      <c r="A360" s="177" t="s">
        <v>285</v>
      </c>
      <c r="B360" s="178"/>
      <c r="C360" s="178"/>
      <c r="D360" s="179"/>
    </row>
    <row r="361" spans="1:5" ht="15.75" customHeight="1" x14ac:dyDescent="0.25">
      <c r="A361" s="180" t="s">
        <v>279</v>
      </c>
      <c r="B361" s="181"/>
      <c r="C361" s="182"/>
      <c r="D361" s="186">
        <v>0</v>
      </c>
    </row>
    <row r="362" spans="1:5" ht="15.75" customHeight="1" thickBot="1" x14ac:dyDescent="0.3">
      <c r="A362" s="183"/>
      <c r="B362" s="184"/>
      <c r="C362" s="185"/>
      <c r="D362" s="187"/>
    </row>
    <row r="363" spans="1:5" ht="37.5" customHeight="1" x14ac:dyDescent="0.25">
      <c r="A363" s="103" t="s">
        <v>155</v>
      </c>
      <c r="B363" s="103" t="s">
        <v>186</v>
      </c>
      <c r="C363" s="103" t="s">
        <v>280</v>
      </c>
      <c r="D363" s="103" t="s">
        <v>189</v>
      </c>
      <c r="E363" s="102" t="s">
        <v>296</v>
      </c>
    </row>
    <row r="364" spans="1:5" ht="15.75" customHeight="1" x14ac:dyDescent="0.25">
      <c r="A364" s="73">
        <v>1</v>
      </c>
      <c r="B364" s="80"/>
      <c r="C364" s="74" t="str">
        <f t="shared" ref="C364:C370" si="42">IFERROR(VLOOKUP(B364,matakuliah,2,FALSE),"")</f>
        <v/>
      </c>
      <c r="D364" s="73" t="str">
        <f t="shared" ref="D364:D370" si="43">IFERROR(VLOOKUP(B364,matakuliah,3,FALSE),"")</f>
        <v/>
      </c>
      <c r="E364" s="57"/>
    </row>
    <row r="365" spans="1:5" ht="15.75" customHeight="1" x14ac:dyDescent="0.25">
      <c r="A365" s="73">
        <v>2</v>
      </c>
      <c r="B365" s="80"/>
      <c r="C365" s="74" t="str">
        <f t="shared" si="42"/>
        <v/>
      </c>
      <c r="D365" s="73" t="str">
        <f t="shared" si="43"/>
        <v/>
      </c>
      <c r="E365" s="57"/>
    </row>
    <row r="366" spans="1:5" ht="15.75" customHeight="1" x14ac:dyDescent="0.25">
      <c r="A366" s="73">
        <v>3</v>
      </c>
      <c r="B366" s="80"/>
      <c r="C366" s="74" t="str">
        <f t="shared" si="42"/>
        <v/>
      </c>
      <c r="D366" s="73" t="str">
        <f t="shared" si="43"/>
        <v/>
      </c>
      <c r="E366" s="57"/>
    </row>
    <row r="367" spans="1:5" ht="15.75" customHeight="1" x14ac:dyDescent="0.25">
      <c r="A367" s="73">
        <v>4</v>
      </c>
      <c r="B367" s="80"/>
      <c r="C367" s="74" t="str">
        <f t="shared" si="42"/>
        <v/>
      </c>
      <c r="D367" s="73" t="str">
        <f t="shared" si="43"/>
        <v/>
      </c>
      <c r="E367" s="57"/>
    </row>
    <row r="368" spans="1:5" ht="15.75" customHeight="1" x14ac:dyDescent="0.25">
      <c r="A368" s="73">
        <v>5</v>
      </c>
      <c r="B368" s="80"/>
      <c r="C368" s="74" t="str">
        <f t="shared" si="42"/>
        <v/>
      </c>
      <c r="D368" s="73" t="str">
        <f t="shared" si="43"/>
        <v/>
      </c>
      <c r="E368" s="57"/>
    </row>
    <row r="369" spans="1:5" ht="15.75" customHeight="1" x14ac:dyDescent="0.25">
      <c r="A369" s="73">
        <v>6</v>
      </c>
      <c r="B369" s="80"/>
      <c r="C369" s="74" t="str">
        <f t="shared" si="42"/>
        <v/>
      </c>
      <c r="D369" s="73" t="str">
        <f t="shared" si="43"/>
        <v/>
      </c>
      <c r="E369" s="57"/>
    </row>
    <row r="370" spans="1:5" ht="15.75" customHeight="1" x14ac:dyDescent="0.25">
      <c r="A370" s="73">
        <v>7</v>
      </c>
      <c r="B370" s="80"/>
      <c r="C370" s="74" t="str">
        <f t="shared" si="42"/>
        <v/>
      </c>
      <c r="D370" s="73" t="str">
        <f t="shared" si="43"/>
        <v/>
      </c>
      <c r="E370" s="57"/>
    </row>
    <row r="371" spans="1:5" ht="15.75" customHeight="1" x14ac:dyDescent="0.25">
      <c r="A371" s="73">
        <v>8</v>
      </c>
      <c r="B371" s="80"/>
      <c r="C371" s="74"/>
      <c r="D371" s="73"/>
      <c r="E371" s="57"/>
    </row>
    <row r="372" spans="1:5" ht="15.75" customHeight="1" x14ac:dyDescent="0.25">
      <c r="A372" s="73">
        <v>9</v>
      </c>
      <c r="B372" s="80"/>
      <c r="C372" s="74"/>
      <c r="D372" s="73"/>
      <c r="E372" s="57"/>
    </row>
    <row r="373" spans="1:5" ht="15.75" customHeight="1" x14ac:dyDescent="0.25">
      <c r="A373" s="73">
        <v>10</v>
      </c>
      <c r="B373" s="80"/>
      <c r="C373" s="74"/>
      <c r="D373" s="73"/>
      <c r="E373" s="57"/>
    </row>
    <row r="374" spans="1:5" ht="15.75" customHeight="1" x14ac:dyDescent="0.25">
      <c r="A374" s="73">
        <v>11</v>
      </c>
      <c r="B374" s="80"/>
      <c r="C374" s="74" t="str">
        <f>IFERROR(VLOOKUP(B374,matakuliah,2,FALSE),"")</f>
        <v/>
      </c>
      <c r="D374" s="73" t="str">
        <f>IFERROR(VLOOKUP(B374,matakuliah,3,FALSE),"")</f>
        <v/>
      </c>
      <c r="E374" s="57"/>
    </row>
    <row r="375" spans="1:5" ht="15.75" customHeight="1" x14ac:dyDescent="0.25">
      <c r="A375" s="73">
        <v>12</v>
      </c>
      <c r="B375" s="80"/>
      <c r="C375" s="74" t="str">
        <f>IFERROR(VLOOKUP(B375,matakuliah,2,FALSE),"")</f>
        <v/>
      </c>
      <c r="D375" s="73" t="str">
        <f>IFERROR(VLOOKUP(B375,matakuliah,3,FALSE),"")</f>
        <v/>
      </c>
      <c r="E375" s="57"/>
    </row>
    <row r="376" spans="1:5" ht="15.75" customHeight="1" x14ac:dyDescent="0.25">
      <c r="A376" s="73">
        <v>13</v>
      </c>
      <c r="B376" s="80"/>
      <c r="C376" s="74"/>
      <c r="D376" s="73"/>
      <c r="E376" s="57"/>
    </row>
    <row r="377" spans="1:5" ht="15.75" customHeight="1" x14ac:dyDescent="0.25">
      <c r="A377" s="73">
        <v>14</v>
      </c>
      <c r="B377" s="80"/>
      <c r="C377" s="74"/>
      <c r="D377" s="73"/>
      <c r="E377" s="57"/>
    </row>
    <row r="378" spans="1:5" ht="15.75" customHeight="1" x14ac:dyDescent="0.25">
      <c r="A378" s="73">
        <v>15</v>
      </c>
      <c r="B378" s="80"/>
      <c r="C378" s="74" t="str">
        <f>IFERROR(VLOOKUP(B378,matakuliah,2,FALSE),"")</f>
        <v/>
      </c>
      <c r="D378" s="73" t="str">
        <f>IFERROR(VLOOKUP(B378,matakuliah,3,FALSE),"")</f>
        <v/>
      </c>
      <c r="E378" s="57"/>
    </row>
    <row r="379" spans="1:5" ht="15.75" customHeight="1" x14ac:dyDescent="0.25">
      <c r="A379" s="78" t="s">
        <v>282</v>
      </c>
      <c r="B379" s="78"/>
      <c r="C379" s="78"/>
      <c r="D379" s="79">
        <f>IFERROR(D361*D364,0)</f>
        <v>0</v>
      </c>
      <c r="E379" s="101"/>
    </row>
    <row r="381" spans="1:5" ht="15.75" customHeight="1" thickBot="1" x14ac:dyDescent="0.3"/>
    <row r="382" spans="1:5" ht="15.75" customHeight="1" thickBot="1" x14ac:dyDescent="0.3">
      <c r="A382" s="177" t="s">
        <v>286</v>
      </c>
      <c r="B382" s="178"/>
      <c r="C382" s="178"/>
      <c r="D382" s="179"/>
    </row>
    <row r="383" spans="1:5" ht="15.75" customHeight="1" x14ac:dyDescent="0.25">
      <c r="A383" s="180" t="s">
        <v>279</v>
      </c>
      <c r="B383" s="181"/>
      <c r="C383" s="182"/>
      <c r="D383" s="186">
        <v>0</v>
      </c>
    </row>
    <row r="384" spans="1:5" ht="15.75" customHeight="1" thickBot="1" x14ac:dyDescent="0.3">
      <c r="A384" s="183"/>
      <c r="B384" s="184"/>
      <c r="C384" s="185"/>
      <c r="D384" s="187"/>
    </row>
    <row r="385" spans="1:5" ht="33" customHeight="1" x14ac:dyDescent="0.25">
      <c r="A385" s="103" t="s">
        <v>155</v>
      </c>
      <c r="B385" s="103" t="s">
        <v>186</v>
      </c>
      <c r="C385" s="103" t="s">
        <v>280</v>
      </c>
      <c r="D385" s="103" t="s">
        <v>189</v>
      </c>
      <c r="E385" s="102" t="s">
        <v>296</v>
      </c>
    </row>
    <row r="386" spans="1:5" ht="15.75" customHeight="1" x14ac:dyDescent="0.25">
      <c r="A386" s="73">
        <v>1</v>
      </c>
      <c r="B386" s="80"/>
      <c r="C386" s="74" t="str">
        <f t="shared" ref="C386:C392" si="44">IFERROR(VLOOKUP(B386,matakuliah,2,FALSE),"")</f>
        <v/>
      </c>
      <c r="D386" s="73" t="str">
        <f t="shared" ref="D386:D392" si="45">IFERROR(VLOOKUP(B386,matakuliah,3,FALSE),"")</f>
        <v/>
      </c>
      <c r="E386" s="57"/>
    </row>
    <row r="387" spans="1:5" ht="15.75" customHeight="1" x14ac:dyDescent="0.25">
      <c r="A387" s="73">
        <v>2</v>
      </c>
      <c r="B387" s="80"/>
      <c r="C387" s="74" t="str">
        <f t="shared" si="44"/>
        <v/>
      </c>
      <c r="D387" s="73" t="str">
        <f t="shared" si="45"/>
        <v/>
      </c>
      <c r="E387" s="57"/>
    </row>
    <row r="388" spans="1:5" ht="15.75" customHeight="1" x14ac:dyDescent="0.25">
      <c r="A388" s="73">
        <v>3</v>
      </c>
      <c r="B388" s="80"/>
      <c r="C388" s="74" t="str">
        <f t="shared" si="44"/>
        <v/>
      </c>
      <c r="D388" s="73" t="str">
        <f t="shared" si="45"/>
        <v/>
      </c>
      <c r="E388" s="57"/>
    </row>
    <row r="389" spans="1:5" ht="15.75" customHeight="1" x14ac:dyDescent="0.25">
      <c r="A389" s="73">
        <v>4</v>
      </c>
      <c r="B389" s="80"/>
      <c r="C389" s="74" t="str">
        <f t="shared" si="44"/>
        <v/>
      </c>
      <c r="D389" s="73" t="str">
        <f t="shared" si="45"/>
        <v/>
      </c>
      <c r="E389" s="57"/>
    </row>
    <row r="390" spans="1:5" ht="15.75" customHeight="1" x14ac:dyDescent="0.25">
      <c r="A390" s="73">
        <v>5</v>
      </c>
      <c r="B390" s="80"/>
      <c r="C390" s="74" t="str">
        <f t="shared" si="44"/>
        <v/>
      </c>
      <c r="D390" s="73" t="str">
        <f t="shared" si="45"/>
        <v/>
      </c>
      <c r="E390" s="57"/>
    </row>
    <row r="391" spans="1:5" ht="15.75" customHeight="1" x14ac:dyDescent="0.25">
      <c r="A391" s="73">
        <v>6</v>
      </c>
      <c r="B391" s="80"/>
      <c r="C391" s="74" t="str">
        <f t="shared" si="44"/>
        <v/>
      </c>
      <c r="D391" s="73" t="str">
        <f t="shared" si="45"/>
        <v/>
      </c>
      <c r="E391" s="57"/>
    </row>
    <row r="392" spans="1:5" ht="15.75" customHeight="1" x14ac:dyDescent="0.25">
      <c r="A392" s="73">
        <v>7</v>
      </c>
      <c r="B392" s="80"/>
      <c r="C392" s="74" t="str">
        <f t="shared" si="44"/>
        <v/>
      </c>
      <c r="D392" s="73" t="str">
        <f t="shared" si="45"/>
        <v/>
      </c>
      <c r="E392" s="57"/>
    </row>
    <row r="393" spans="1:5" ht="15.75" customHeight="1" x14ac:dyDescent="0.25">
      <c r="A393" s="73">
        <v>8</v>
      </c>
      <c r="B393" s="80"/>
      <c r="C393" s="74"/>
      <c r="D393" s="73"/>
      <c r="E393" s="57"/>
    </row>
    <row r="394" spans="1:5" ht="15.75" customHeight="1" x14ac:dyDescent="0.25">
      <c r="A394" s="73">
        <v>9</v>
      </c>
      <c r="B394" s="80"/>
      <c r="C394" s="74"/>
      <c r="D394" s="73"/>
      <c r="E394" s="57"/>
    </row>
    <row r="395" spans="1:5" ht="15.75" customHeight="1" x14ac:dyDescent="0.25">
      <c r="A395" s="73">
        <v>10</v>
      </c>
      <c r="B395" s="80"/>
      <c r="C395" s="74"/>
      <c r="D395" s="73"/>
      <c r="E395" s="57"/>
    </row>
    <row r="396" spans="1:5" ht="15.75" customHeight="1" x14ac:dyDescent="0.25">
      <c r="A396" s="73">
        <v>11</v>
      </c>
      <c r="B396" s="80"/>
      <c r="C396" s="74" t="str">
        <f>IFERROR(VLOOKUP(B396,matakuliah,2,FALSE),"")</f>
        <v/>
      </c>
      <c r="D396" s="73" t="str">
        <f>IFERROR(VLOOKUP(B396,matakuliah,3,FALSE),"")</f>
        <v/>
      </c>
      <c r="E396" s="57"/>
    </row>
    <row r="397" spans="1:5" ht="15.75" customHeight="1" x14ac:dyDescent="0.25">
      <c r="A397" s="73">
        <v>12</v>
      </c>
      <c r="B397" s="80"/>
      <c r="C397" s="74" t="str">
        <f>IFERROR(VLOOKUP(B397,matakuliah,2,FALSE),"")</f>
        <v/>
      </c>
      <c r="D397" s="73" t="str">
        <f>IFERROR(VLOOKUP(B397,matakuliah,3,FALSE),"")</f>
        <v/>
      </c>
      <c r="E397" s="57"/>
    </row>
    <row r="398" spans="1:5" ht="15.75" customHeight="1" x14ac:dyDescent="0.25">
      <c r="A398" s="73">
        <v>13</v>
      </c>
      <c r="B398" s="80"/>
      <c r="C398" s="74"/>
      <c r="D398" s="73"/>
      <c r="E398" s="57"/>
    </row>
    <row r="399" spans="1:5" ht="15.75" customHeight="1" x14ac:dyDescent="0.25">
      <c r="A399" s="73">
        <v>14</v>
      </c>
      <c r="B399" s="80"/>
      <c r="C399" s="74"/>
      <c r="D399" s="73"/>
      <c r="E399" s="57"/>
    </row>
    <row r="400" spans="1:5" ht="15.75" customHeight="1" x14ac:dyDescent="0.25">
      <c r="A400" s="73">
        <v>15</v>
      </c>
      <c r="B400" s="80"/>
      <c r="C400" s="74" t="str">
        <f>IFERROR(VLOOKUP(B400,matakuliah,2,FALSE),"")</f>
        <v/>
      </c>
      <c r="D400" s="73" t="str">
        <f>IFERROR(VLOOKUP(B400,matakuliah,3,FALSE),"")</f>
        <v/>
      </c>
      <c r="E400" s="57"/>
    </row>
    <row r="401" spans="1:5" ht="15.75" customHeight="1" x14ac:dyDescent="0.25">
      <c r="A401" s="78" t="s">
        <v>282</v>
      </c>
      <c r="B401" s="78"/>
      <c r="C401" s="78"/>
      <c r="D401" s="79">
        <f>IFERROR(D383*D386,0)</f>
        <v>0</v>
      </c>
      <c r="E401" s="101"/>
    </row>
    <row r="403" spans="1:5" ht="15.75" customHeight="1" thickBot="1" x14ac:dyDescent="0.3"/>
    <row r="404" spans="1:5" ht="15.75" customHeight="1" thickBot="1" x14ac:dyDescent="0.3">
      <c r="A404" s="177" t="s">
        <v>287</v>
      </c>
      <c r="B404" s="178"/>
      <c r="C404" s="178"/>
      <c r="D404" s="179"/>
    </row>
    <row r="405" spans="1:5" ht="15.75" customHeight="1" x14ac:dyDescent="0.25">
      <c r="A405" s="180" t="s">
        <v>279</v>
      </c>
      <c r="B405" s="181"/>
      <c r="C405" s="182"/>
      <c r="D405" s="186">
        <v>0</v>
      </c>
    </row>
    <row r="406" spans="1:5" ht="15.75" customHeight="1" thickBot="1" x14ac:dyDescent="0.3">
      <c r="A406" s="183"/>
      <c r="B406" s="184"/>
      <c r="C406" s="185"/>
      <c r="D406" s="187"/>
    </row>
    <row r="407" spans="1:5" ht="28.5" customHeight="1" x14ac:dyDescent="0.25">
      <c r="A407" s="103" t="s">
        <v>155</v>
      </c>
      <c r="B407" s="103" t="s">
        <v>186</v>
      </c>
      <c r="C407" s="103" t="s">
        <v>280</v>
      </c>
      <c r="D407" s="103" t="s">
        <v>189</v>
      </c>
      <c r="E407" s="102" t="s">
        <v>296</v>
      </c>
    </row>
    <row r="408" spans="1:5" ht="15.75" customHeight="1" x14ac:dyDescent="0.25">
      <c r="A408" s="73">
        <v>1</v>
      </c>
      <c r="B408" s="80"/>
      <c r="C408" s="74" t="str">
        <f t="shared" ref="C408:C414" si="46">IFERROR(VLOOKUP(B408,matakuliah,2,FALSE),"")</f>
        <v/>
      </c>
      <c r="D408" s="73" t="str">
        <f t="shared" ref="D408:D414" si="47">IFERROR(VLOOKUP(B408,matakuliah,3,FALSE),"")</f>
        <v/>
      </c>
      <c r="E408" s="57"/>
    </row>
    <row r="409" spans="1:5" ht="15.75" customHeight="1" x14ac:dyDescent="0.25">
      <c r="A409" s="73">
        <v>2</v>
      </c>
      <c r="B409" s="80"/>
      <c r="C409" s="74" t="str">
        <f t="shared" si="46"/>
        <v/>
      </c>
      <c r="D409" s="73" t="str">
        <f t="shared" si="47"/>
        <v/>
      </c>
      <c r="E409" s="57"/>
    </row>
    <row r="410" spans="1:5" ht="15.75" customHeight="1" x14ac:dyDescent="0.25">
      <c r="A410" s="73">
        <v>3</v>
      </c>
      <c r="B410" s="80"/>
      <c r="C410" s="74" t="str">
        <f t="shared" si="46"/>
        <v/>
      </c>
      <c r="D410" s="73" t="str">
        <f t="shared" si="47"/>
        <v/>
      </c>
      <c r="E410" s="57"/>
    </row>
    <row r="411" spans="1:5" ht="15.75" customHeight="1" x14ac:dyDescent="0.25">
      <c r="A411" s="73">
        <v>4</v>
      </c>
      <c r="B411" s="80"/>
      <c r="C411" s="74" t="str">
        <f t="shared" si="46"/>
        <v/>
      </c>
      <c r="D411" s="73" t="str">
        <f t="shared" si="47"/>
        <v/>
      </c>
      <c r="E411" s="57"/>
    </row>
    <row r="412" spans="1:5" ht="15.75" customHeight="1" x14ac:dyDescent="0.25">
      <c r="A412" s="73">
        <v>5</v>
      </c>
      <c r="B412" s="80"/>
      <c r="C412" s="74" t="str">
        <f t="shared" si="46"/>
        <v/>
      </c>
      <c r="D412" s="73" t="str">
        <f t="shared" si="47"/>
        <v/>
      </c>
      <c r="E412" s="57"/>
    </row>
    <row r="413" spans="1:5" ht="15.75" customHeight="1" x14ac:dyDescent="0.25">
      <c r="A413" s="73">
        <v>6</v>
      </c>
      <c r="B413" s="80"/>
      <c r="C413" s="74" t="str">
        <f t="shared" si="46"/>
        <v/>
      </c>
      <c r="D413" s="73" t="str">
        <f t="shared" si="47"/>
        <v/>
      </c>
      <c r="E413" s="57"/>
    </row>
    <row r="414" spans="1:5" ht="15.75" customHeight="1" x14ac:dyDescent="0.25">
      <c r="A414" s="73">
        <v>7</v>
      </c>
      <c r="B414" s="80"/>
      <c r="C414" s="74" t="str">
        <f t="shared" si="46"/>
        <v/>
      </c>
      <c r="D414" s="73" t="str">
        <f t="shared" si="47"/>
        <v/>
      </c>
      <c r="E414" s="57"/>
    </row>
    <row r="415" spans="1:5" ht="15.75" customHeight="1" x14ac:dyDescent="0.25">
      <c r="A415" s="73">
        <v>8</v>
      </c>
      <c r="B415" s="80"/>
      <c r="C415" s="74"/>
      <c r="D415" s="73"/>
      <c r="E415" s="57"/>
    </row>
    <row r="416" spans="1:5" ht="15.75" customHeight="1" x14ac:dyDescent="0.25">
      <c r="A416" s="73">
        <v>9</v>
      </c>
      <c r="B416" s="80"/>
      <c r="C416" s="74"/>
      <c r="D416" s="73"/>
      <c r="E416" s="57"/>
    </row>
    <row r="417" spans="1:5" ht="15.75" customHeight="1" x14ac:dyDescent="0.25">
      <c r="A417" s="73">
        <v>10</v>
      </c>
      <c r="B417" s="80"/>
      <c r="C417" s="74"/>
      <c r="D417" s="73"/>
      <c r="E417" s="57"/>
    </row>
    <row r="418" spans="1:5" ht="15.75" customHeight="1" x14ac:dyDescent="0.25">
      <c r="A418" s="73">
        <v>11</v>
      </c>
      <c r="B418" s="80"/>
      <c r="C418" s="74" t="str">
        <f>IFERROR(VLOOKUP(B418,matakuliah,2,FALSE),"")</f>
        <v/>
      </c>
      <c r="D418" s="73" t="str">
        <f>IFERROR(VLOOKUP(B418,matakuliah,3,FALSE),"")</f>
        <v/>
      </c>
      <c r="E418" s="57"/>
    </row>
    <row r="419" spans="1:5" ht="15.75" customHeight="1" x14ac:dyDescent="0.25">
      <c r="A419" s="73">
        <v>12</v>
      </c>
      <c r="B419" s="80"/>
      <c r="C419" s="74" t="str">
        <f>IFERROR(VLOOKUP(B419,matakuliah,2,FALSE),"")</f>
        <v/>
      </c>
      <c r="D419" s="73" t="str">
        <f>IFERROR(VLOOKUP(B419,matakuliah,3,FALSE),"")</f>
        <v/>
      </c>
      <c r="E419" s="57"/>
    </row>
    <row r="420" spans="1:5" ht="15.75" customHeight="1" x14ac:dyDescent="0.25">
      <c r="A420" s="73">
        <v>13</v>
      </c>
      <c r="B420" s="80"/>
      <c r="C420" s="74"/>
      <c r="D420" s="73"/>
      <c r="E420" s="57"/>
    </row>
    <row r="421" spans="1:5" ht="15.75" customHeight="1" x14ac:dyDescent="0.25">
      <c r="A421" s="73">
        <v>14</v>
      </c>
      <c r="B421" s="80"/>
      <c r="C421" s="74"/>
      <c r="D421" s="73"/>
      <c r="E421" s="57"/>
    </row>
    <row r="422" spans="1:5" ht="15.75" customHeight="1" x14ac:dyDescent="0.25">
      <c r="A422" s="73">
        <v>15</v>
      </c>
      <c r="B422" s="80"/>
      <c r="C422" s="74" t="str">
        <f>IFERROR(VLOOKUP(B422,matakuliah,2,FALSE),"")</f>
        <v/>
      </c>
      <c r="D422" s="73" t="str">
        <f>IFERROR(VLOOKUP(B422,matakuliah,3,FALSE),"")</f>
        <v/>
      </c>
      <c r="E422" s="57"/>
    </row>
    <row r="423" spans="1:5" ht="15.75" customHeight="1" x14ac:dyDescent="0.25">
      <c r="A423" s="78" t="s">
        <v>282</v>
      </c>
      <c r="B423" s="78"/>
      <c r="C423" s="78"/>
      <c r="D423" s="79">
        <f>IFERROR(D405*D408,0)</f>
        <v>0</v>
      </c>
      <c r="E423" s="101"/>
    </row>
    <row r="425" spans="1:5" ht="15.75" customHeight="1" thickBot="1" x14ac:dyDescent="0.3"/>
    <row r="426" spans="1:5" ht="15.75" customHeight="1" thickBot="1" x14ac:dyDescent="0.3">
      <c r="A426" s="177" t="s">
        <v>288</v>
      </c>
      <c r="B426" s="178"/>
      <c r="C426" s="178"/>
      <c r="D426" s="179"/>
    </row>
    <row r="427" spans="1:5" ht="15.75" customHeight="1" x14ac:dyDescent="0.25">
      <c r="A427" s="180" t="s">
        <v>279</v>
      </c>
      <c r="B427" s="181"/>
      <c r="C427" s="182"/>
      <c r="D427" s="186">
        <v>0</v>
      </c>
    </row>
    <row r="428" spans="1:5" ht="15.75" customHeight="1" thickBot="1" x14ac:dyDescent="0.3">
      <c r="A428" s="183"/>
      <c r="B428" s="184"/>
      <c r="C428" s="185"/>
      <c r="D428" s="187"/>
    </row>
    <row r="429" spans="1:5" ht="31.5" customHeight="1" x14ac:dyDescent="0.25">
      <c r="A429" s="103" t="s">
        <v>155</v>
      </c>
      <c r="B429" s="103" t="s">
        <v>186</v>
      </c>
      <c r="C429" s="103" t="s">
        <v>280</v>
      </c>
      <c r="D429" s="103" t="s">
        <v>189</v>
      </c>
      <c r="E429" s="102" t="s">
        <v>296</v>
      </c>
    </row>
    <row r="430" spans="1:5" ht="15.75" customHeight="1" x14ac:dyDescent="0.25">
      <c r="A430" s="73">
        <v>1</v>
      </c>
      <c r="B430" s="80"/>
      <c r="C430" s="74" t="str">
        <f t="shared" ref="C430:C436" si="48">IFERROR(VLOOKUP(B430,matakuliah,2,FALSE),"")</f>
        <v/>
      </c>
      <c r="D430" s="73" t="str">
        <f t="shared" ref="D430:D436" si="49">IFERROR(VLOOKUP(B430,matakuliah,3,FALSE),"")</f>
        <v/>
      </c>
      <c r="E430" s="57"/>
    </row>
    <row r="431" spans="1:5" ht="15.75" customHeight="1" x14ac:dyDescent="0.25">
      <c r="A431" s="73">
        <v>2</v>
      </c>
      <c r="B431" s="80"/>
      <c r="C431" s="74" t="str">
        <f t="shared" si="48"/>
        <v/>
      </c>
      <c r="D431" s="73" t="str">
        <f t="shared" si="49"/>
        <v/>
      </c>
      <c r="E431" s="57"/>
    </row>
    <row r="432" spans="1:5" ht="15.75" customHeight="1" x14ac:dyDescent="0.25">
      <c r="A432" s="73">
        <v>3</v>
      </c>
      <c r="B432" s="80"/>
      <c r="C432" s="74" t="str">
        <f t="shared" si="48"/>
        <v/>
      </c>
      <c r="D432" s="73" t="str">
        <f t="shared" si="49"/>
        <v/>
      </c>
      <c r="E432" s="57"/>
    </row>
    <row r="433" spans="1:5" ht="15.75" customHeight="1" x14ac:dyDescent="0.25">
      <c r="A433" s="73">
        <v>4</v>
      </c>
      <c r="B433" s="80"/>
      <c r="C433" s="74" t="str">
        <f t="shared" si="48"/>
        <v/>
      </c>
      <c r="D433" s="73" t="str">
        <f t="shared" si="49"/>
        <v/>
      </c>
      <c r="E433" s="57"/>
    </row>
    <row r="434" spans="1:5" ht="15.75" customHeight="1" x14ac:dyDescent="0.25">
      <c r="A434" s="73">
        <v>5</v>
      </c>
      <c r="B434" s="80"/>
      <c r="C434" s="74" t="str">
        <f t="shared" si="48"/>
        <v/>
      </c>
      <c r="D434" s="73" t="str">
        <f t="shared" si="49"/>
        <v/>
      </c>
      <c r="E434" s="57"/>
    </row>
    <row r="435" spans="1:5" ht="15.75" customHeight="1" x14ac:dyDescent="0.25">
      <c r="A435" s="73">
        <v>6</v>
      </c>
      <c r="B435" s="80"/>
      <c r="C435" s="74" t="str">
        <f t="shared" si="48"/>
        <v/>
      </c>
      <c r="D435" s="73" t="str">
        <f t="shared" si="49"/>
        <v/>
      </c>
      <c r="E435" s="57"/>
    </row>
    <row r="436" spans="1:5" ht="15.75" customHeight="1" x14ac:dyDescent="0.25">
      <c r="A436" s="73">
        <v>7</v>
      </c>
      <c r="B436" s="80"/>
      <c r="C436" s="74" t="str">
        <f t="shared" si="48"/>
        <v/>
      </c>
      <c r="D436" s="73" t="str">
        <f t="shared" si="49"/>
        <v/>
      </c>
      <c r="E436" s="57"/>
    </row>
    <row r="437" spans="1:5" ht="15.75" customHeight="1" x14ac:dyDescent="0.25">
      <c r="A437" s="73">
        <v>8</v>
      </c>
      <c r="B437" s="80"/>
      <c r="C437" s="74"/>
      <c r="D437" s="73"/>
      <c r="E437" s="57"/>
    </row>
    <row r="438" spans="1:5" ht="15.75" customHeight="1" x14ac:dyDescent="0.25">
      <c r="A438" s="73">
        <v>9</v>
      </c>
      <c r="B438" s="80"/>
      <c r="C438" s="74"/>
      <c r="D438" s="73"/>
      <c r="E438" s="57"/>
    </row>
    <row r="439" spans="1:5" ht="15.75" customHeight="1" x14ac:dyDescent="0.25">
      <c r="A439" s="73">
        <v>10</v>
      </c>
      <c r="B439" s="80"/>
      <c r="C439" s="74"/>
      <c r="D439" s="73"/>
      <c r="E439" s="57"/>
    </row>
    <row r="440" spans="1:5" ht="15.75" customHeight="1" x14ac:dyDescent="0.25">
      <c r="A440" s="73">
        <v>11</v>
      </c>
      <c r="B440" s="80"/>
      <c r="C440" s="74" t="str">
        <f>IFERROR(VLOOKUP(B440,matakuliah,2,FALSE),"")</f>
        <v/>
      </c>
      <c r="D440" s="73" t="str">
        <f>IFERROR(VLOOKUP(B440,matakuliah,3,FALSE),"")</f>
        <v/>
      </c>
      <c r="E440" s="57"/>
    </row>
    <row r="441" spans="1:5" ht="15.75" customHeight="1" x14ac:dyDescent="0.25">
      <c r="A441" s="73">
        <v>12</v>
      </c>
      <c r="B441" s="80"/>
      <c r="C441" s="74" t="str">
        <f>IFERROR(VLOOKUP(B441,matakuliah,2,FALSE),"")</f>
        <v/>
      </c>
      <c r="D441" s="73" t="str">
        <f>IFERROR(VLOOKUP(B441,matakuliah,3,FALSE),"")</f>
        <v/>
      </c>
      <c r="E441" s="57"/>
    </row>
    <row r="442" spans="1:5" ht="15.75" customHeight="1" x14ac:dyDescent="0.25">
      <c r="A442" s="73">
        <v>13</v>
      </c>
      <c r="B442" s="80"/>
      <c r="C442" s="74"/>
      <c r="D442" s="73"/>
      <c r="E442" s="57"/>
    </row>
    <row r="443" spans="1:5" ht="15.75" customHeight="1" x14ac:dyDescent="0.25">
      <c r="A443" s="73">
        <v>14</v>
      </c>
      <c r="B443" s="80"/>
      <c r="C443" s="74"/>
      <c r="D443" s="73"/>
      <c r="E443" s="57"/>
    </row>
    <row r="444" spans="1:5" ht="15.75" customHeight="1" x14ac:dyDescent="0.25">
      <c r="A444" s="73">
        <v>15</v>
      </c>
      <c r="B444" s="80"/>
      <c r="C444" s="74" t="str">
        <f>IFERROR(VLOOKUP(B444,matakuliah,2,FALSE),"")</f>
        <v/>
      </c>
      <c r="D444" s="73" t="str">
        <f>IFERROR(VLOOKUP(B444,matakuliah,3,FALSE),"")</f>
        <v/>
      </c>
      <c r="E444" s="57"/>
    </row>
    <row r="445" spans="1:5" ht="15.75" customHeight="1" x14ac:dyDescent="0.25">
      <c r="A445" s="78" t="s">
        <v>282</v>
      </c>
      <c r="B445" s="78"/>
      <c r="C445" s="78"/>
      <c r="D445" s="79">
        <f>IFERROR(D427*D430,0)</f>
        <v>0</v>
      </c>
      <c r="E445" s="101"/>
    </row>
    <row r="447" spans="1:5" ht="15.75" customHeight="1" thickBot="1" x14ac:dyDescent="0.3"/>
    <row r="448" spans="1:5" ht="15.75" customHeight="1" thickBot="1" x14ac:dyDescent="0.3">
      <c r="A448" s="177" t="s">
        <v>289</v>
      </c>
      <c r="B448" s="178"/>
      <c r="C448" s="178"/>
      <c r="D448" s="179"/>
    </row>
    <row r="449" spans="1:5" ht="15.75" customHeight="1" x14ac:dyDescent="0.25">
      <c r="A449" s="180" t="s">
        <v>279</v>
      </c>
      <c r="B449" s="181"/>
      <c r="C449" s="182"/>
      <c r="D449" s="186">
        <v>0</v>
      </c>
    </row>
    <row r="450" spans="1:5" ht="15.75" customHeight="1" thickBot="1" x14ac:dyDescent="0.3">
      <c r="A450" s="183"/>
      <c r="B450" s="184"/>
      <c r="C450" s="185"/>
      <c r="D450" s="187"/>
    </row>
    <row r="451" spans="1:5" ht="31.5" customHeight="1" x14ac:dyDescent="0.25">
      <c r="A451" s="103" t="s">
        <v>155</v>
      </c>
      <c r="B451" s="103" t="s">
        <v>186</v>
      </c>
      <c r="C451" s="103" t="s">
        <v>280</v>
      </c>
      <c r="D451" s="103" t="s">
        <v>189</v>
      </c>
      <c r="E451" s="102" t="s">
        <v>296</v>
      </c>
    </row>
    <row r="452" spans="1:5" ht="15.75" customHeight="1" x14ac:dyDescent="0.25">
      <c r="A452" s="73">
        <v>1</v>
      </c>
      <c r="B452" s="80"/>
      <c r="C452" s="74" t="str">
        <f t="shared" ref="C452:C458" si="50">IFERROR(VLOOKUP(B452,matakuliah,2,FALSE),"")</f>
        <v/>
      </c>
      <c r="D452" s="73" t="str">
        <f t="shared" ref="D452:D458" si="51">IFERROR(VLOOKUP(B452,matakuliah,3,FALSE),"")</f>
        <v/>
      </c>
      <c r="E452" s="57"/>
    </row>
    <row r="453" spans="1:5" ht="15.75" customHeight="1" x14ac:dyDescent="0.25">
      <c r="A453" s="73">
        <v>2</v>
      </c>
      <c r="B453" s="80"/>
      <c r="C453" s="74" t="str">
        <f t="shared" si="50"/>
        <v/>
      </c>
      <c r="D453" s="73" t="str">
        <f t="shared" si="51"/>
        <v/>
      </c>
      <c r="E453" s="57"/>
    </row>
    <row r="454" spans="1:5" ht="15.75" customHeight="1" x14ac:dyDescent="0.25">
      <c r="A454" s="73">
        <v>3</v>
      </c>
      <c r="B454" s="80"/>
      <c r="C454" s="74" t="str">
        <f t="shared" si="50"/>
        <v/>
      </c>
      <c r="D454" s="73" t="str">
        <f t="shared" si="51"/>
        <v/>
      </c>
      <c r="E454" s="57"/>
    </row>
    <row r="455" spans="1:5" ht="15.75" customHeight="1" x14ac:dyDescent="0.25">
      <c r="A455" s="73">
        <v>4</v>
      </c>
      <c r="B455" s="80"/>
      <c r="C455" s="74" t="str">
        <f t="shared" si="50"/>
        <v/>
      </c>
      <c r="D455" s="73" t="str">
        <f t="shared" si="51"/>
        <v/>
      </c>
      <c r="E455" s="57"/>
    </row>
    <row r="456" spans="1:5" ht="15.75" customHeight="1" x14ac:dyDescent="0.25">
      <c r="A456" s="73">
        <v>5</v>
      </c>
      <c r="B456" s="80"/>
      <c r="C456" s="74" t="str">
        <f t="shared" si="50"/>
        <v/>
      </c>
      <c r="D456" s="73" t="str">
        <f t="shared" si="51"/>
        <v/>
      </c>
      <c r="E456" s="57"/>
    </row>
    <row r="457" spans="1:5" ht="15.75" customHeight="1" x14ac:dyDescent="0.25">
      <c r="A457" s="73">
        <v>6</v>
      </c>
      <c r="B457" s="80"/>
      <c r="C457" s="74" t="str">
        <f t="shared" si="50"/>
        <v/>
      </c>
      <c r="D457" s="73" t="str">
        <f t="shared" si="51"/>
        <v/>
      </c>
      <c r="E457" s="57"/>
    </row>
    <row r="458" spans="1:5" ht="15.75" customHeight="1" x14ac:dyDescent="0.25">
      <c r="A458" s="73">
        <v>7</v>
      </c>
      <c r="B458" s="80"/>
      <c r="C458" s="74" t="str">
        <f t="shared" si="50"/>
        <v/>
      </c>
      <c r="D458" s="73" t="str">
        <f t="shared" si="51"/>
        <v/>
      </c>
      <c r="E458" s="57"/>
    </row>
    <row r="459" spans="1:5" ht="15.75" customHeight="1" x14ac:dyDescent="0.25">
      <c r="A459" s="73">
        <v>8</v>
      </c>
      <c r="B459" s="80"/>
      <c r="C459" s="74"/>
      <c r="D459" s="73"/>
      <c r="E459" s="57"/>
    </row>
    <row r="460" spans="1:5" ht="15.75" customHeight="1" x14ac:dyDescent="0.25">
      <c r="A460" s="73">
        <v>9</v>
      </c>
      <c r="B460" s="80"/>
      <c r="C460" s="74"/>
      <c r="D460" s="73"/>
      <c r="E460" s="57"/>
    </row>
    <row r="461" spans="1:5" ht="15.75" customHeight="1" x14ac:dyDescent="0.25">
      <c r="A461" s="73">
        <v>10</v>
      </c>
      <c r="B461" s="80"/>
      <c r="C461" s="74"/>
      <c r="D461" s="73"/>
      <c r="E461" s="57"/>
    </row>
    <row r="462" spans="1:5" ht="15.75" customHeight="1" x14ac:dyDescent="0.25">
      <c r="A462" s="73">
        <v>11</v>
      </c>
      <c r="B462" s="80"/>
      <c r="C462" s="74" t="str">
        <f>IFERROR(VLOOKUP(B462,matakuliah,2,FALSE),"")</f>
        <v/>
      </c>
      <c r="D462" s="73" t="str">
        <f>IFERROR(VLOOKUP(B462,matakuliah,3,FALSE),"")</f>
        <v/>
      </c>
      <c r="E462" s="57"/>
    </row>
    <row r="463" spans="1:5" ht="15.75" customHeight="1" x14ac:dyDescent="0.25">
      <c r="A463" s="73">
        <v>12</v>
      </c>
      <c r="B463" s="80"/>
      <c r="C463" s="74" t="str">
        <f>IFERROR(VLOOKUP(B463,matakuliah,2,FALSE),"")</f>
        <v/>
      </c>
      <c r="D463" s="73" t="str">
        <f>IFERROR(VLOOKUP(B463,matakuliah,3,FALSE),"")</f>
        <v/>
      </c>
      <c r="E463" s="57"/>
    </row>
    <row r="464" spans="1:5" ht="15.75" customHeight="1" x14ac:dyDescent="0.25">
      <c r="A464" s="73">
        <v>13</v>
      </c>
      <c r="B464" s="80"/>
      <c r="C464" s="74"/>
      <c r="D464" s="73"/>
      <c r="E464" s="57"/>
    </row>
    <row r="465" spans="1:5" ht="15.75" customHeight="1" x14ac:dyDescent="0.25">
      <c r="A465" s="73">
        <v>14</v>
      </c>
      <c r="B465" s="80"/>
      <c r="C465" s="74"/>
      <c r="D465" s="73"/>
      <c r="E465" s="57"/>
    </row>
    <row r="466" spans="1:5" ht="15.75" customHeight="1" x14ac:dyDescent="0.25">
      <c r="A466" s="73">
        <v>15</v>
      </c>
      <c r="B466" s="80"/>
      <c r="C466" s="74" t="str">
        <f>IFERROR(VLOOKUP(B466,matakuliah,2,FALSE),"")</f>
        <v/>
      </c>
      <c r="D466" s="73" t="str">
        <f>IFERROR(VLOOKUP(B466,matakuliah,3,FALSE),"")</f>
        <v/>
      </c>
      <c r="E466" s="57"/>
    </row>
    <row r="467" spans="1:5" ht="15.75" customHeight="1" x14ac:dyDescent="0.25">
      <c r="A467" s="78" t="s">
        <v>282</v>
      </c>
      <c r="B467" s="78"/>
      <c r="C467" s="78"/>
      <c r="D467" s="79">
        <f>IFERROR(D449*D452,0)</f>
        <v>0</v>
      </c>
      <c r="E467" s="101"/>
    </row>
    <row r="469" spans="1:5" ht="15.75" customHeight="1" thickBot="1" x14ac:dyDescent="0.3"/>
    <row r="470" spans="1:5" ht="15.75" customHeight="1" thickBot="1" x14ac:dyDescent="0.3">
      <c r="A470" s="177" t="s">
        <v>290</v>
      </c>
      <c r="B470" s="178"/>
      <c r="C470" s="178"/>
      <c r="D470" s="179"/>
    </row>
    <row r="471" spans="1:5" ht="15.75" customHeight="1" x14ac:dyDescent="0.25">
      <c r="A471" s="180" t="s">
        <v>279</v>
      </c>
      <c r="B471" s="181"/>
      <c r="C471" s="182"/>
      <c r="D471" s="186">
        <v>0</v>
      </c>
    </row>
    <row r="472" spans="1:5" ht="15.75" customHeight="1" thickBot="1" x14ac:dyDescent="0.3">
      <c r="A472" s="183"/>
      <c r="B472" s="184"/>
      <c r="C472" s="185"/>
      <c r="D472" s="187"/>
    </row>
    <row r="473" spans="1:5" ht="31.5" customHeight="1" x14ac:dyDescent="0.25">
      <c r="A473" s="103" t="s">
        <v>155</v>
      </c>
      <c r="B473" s="103" t="s">
        <v>186</v>
      </c>
      <c r="C473" s="103" t="s">
        <v>280</v>
      </c>
      <c r="D473" s="103" t="s">
        <v>189</v>
      </c>
      <c r="E473" s="102" t="s">
        <v>296</v>
      </c>
    </row>
    <row r="474" spans="1:5" ht="15.75" customHeight="1" x14ac:dyDescent="0.25">
      <c r="A474" s="73">
        <v>1</v>
      </c>
      <c r="B474" s="80"/>
      <c r="C474" s="74" t="str">
        <f t="shared" ref="C474:C480" si="52">IFERROR(VLOOKUP(B474,matakuliah,2,FALSE),"")</f>
        <v/>
      </c>
      <c r="D474" s="73" t="str">
        <f t="shared" ref="D474:D480" si="53">IFERROR(VLOOKUP(B474,matakuliah,3,FALSE),"")</f>
        <v/>
      </c>
      <c r="E474" s="57"/>
    </row>
    <row r="475" spans="1:5" ht="15.75" customHeight="1" x14ac:dyDescent="0.25">
      <c r="A475" s="73">
        <v>2</v>
      </c>
      <c r="B475" s="80"/>
      <c r="C475" s="74" t="str">
        <f t="shared" si="52"/>
        <v/>
      </c>
      <c r="D475" s="73" t="str">
        <f t="shared" si="53"/>
        <v/>
      </c>
      <c r="E475" s="57"/>
    </row>
    <row r="476" spans="1:5" ht="15.75" customHeight="1" x14ac:dyDescent="0.25">
      <c r="A476" s="73">
        <v>3</v>
      </c>
      <c r="B476" s="80"/>
      <c r="C476" s="74" t="str">
        <f t="shared" si="52"/>
        <v/>
      </c>
      <c r="D476" s="73" t="str">
        <f t="shared" si="53"/>
        <v/>
      </c>
      <c r="E476" s="57"/>
    </row>
    <row r="477" spans="1:5" ht="15.75" customHeight="1" x14ac:dyDescent="0.25">
      <c r="A477" s="73">
        <v>4</v>
      </c>
      <c r="B477" s="80"/>
      <c r="C477" s="74" t="str">
        <f t="shared" si="52"/>
        <v/>
      </c>
      <c r="D477" s="73" t="str">
        <f t="shared" si="53"/>
        <v/>
      </c>
      <c r="E477" s="57"/>
    </row>
    <row r="478" spans="1:5" ht="15.75" customHeight="1" x14ac:dyDescent="0.25">
      <c r="A478" s="73">
        <v>5</v>
      </c>
      <c r="B478" s="80"/>
      <c r="C478" s="74" t="str">
        <f t="shared" si="52"/>
        <v/>
      </c>
      <c r="D478" s="73" t="str">
        <f t="shared" si="53"/>
        <v/>
      </c>
      <c r="E478" s="57"/>
    </row>
    <row r="479" spans="1:5" ht="15.75" customHeight="1" x14ac:dyDescent="0.25">
      <c r="A479" s="73">
        <v>6</v>
      </c>
      <c r="B479" s="80"/>
      <c r="C479" s="74" t="str">
        <f t="shared" si="52"/>
        <v/>
      </c>
      <c r="D479" s="73" t="str">
        <f t="shared" si="53"/>
        <v/>
      </c>
      <c r="E479" s="57"/>
    </row>
    <row r="480" spans="1:5" ht="15.75" customHeight="1" x14ac:dyDescent="0.25">
      <c r="A480" s="73">
        <v>7</v>
      </c>
      <c r="B480" s="80"/>
      <c r="C480" s="74" t="str">
        <f t="shared" si="52"/>
        <v/>
      </c>
      <c r="D480" s="73" t="str">
        <f t="shared" si="53"/>
        <v/>
      </c>
      <c r="E480" s="57"/>
    </row>
    <row r="481" spans="1:5" ht="15.75" customHeight="1" x14ac:dyDescent="0.25">
      <c r="A481" s="73">
        <v>8</v>
      </c>
      <c r="B481" s="80"/>
      <c r="C481" s="74"/>
      <c r="D481" s="73"/>
      <c r="E481" s="57"/>
    </row>
    <row r="482" spans="1:5" ht="15.75" customHeight="1" x14ac:dyDescent="0.25">
      <c r="A482" s="73">
        <v>9</v>
      </c>
      <c r="B482" s="80"/>
      <c r="C482" s="74"/>
      <c r="D482" s="73"/>
      <c r="E482" s="57"/>
    </row>
    <row r="483" spans="1:5" ht="15.75" customHeight="1" x14ac:dyDescent="0.25">
      <c r="A483" s="73">
        <v>10</v>
      </c>
      <c r="B483" s="80"/>
      <c r="C483" s="74"/>
      <c r="D483" s="73"/>
      <c r="E483" s="57"/>
    </row>
    <row r="484" spans="1:5" ht="15.75" customHeight="1" x14ac:dyDescent="0.25">
      <c r="A484" s="73">
        <v>11</v>
      </c>
      <c r="B484" s="80"/>
      <c r="C484" s="74" t="str">
        <f>IFERROR(VLOOKUP(B484,matakuliah,2,FALSE),"")</f>
        <v/>
      </c>
      <c r="D484" s="73" t="str">
        <f>IFERROR(VLOOKUP(B484,matakuliah,3,FALSE),"")</f>
        <v/>
      </c>
      <c r="E484" s="57"/>
    </row>
    <row r="485" spans="1:5" ht="15.75" customHeight="1" x14ac:dyDescent="0.25">
      <c r="A485" s="73">
        <v>12</v>
      </c>
      <c r="B485" s="80"/>
      <c r="C485" s="74" t="str">
        <f>IFERROR(VLOOKUP(B485,matakuliah,2,FALSE),"")</f>
        <v/>
      </c>
      <c r="D485" s="73" t="str">
        <f>IFERROR(VLOOKUP(B485,matakuliah,3,FALSE),"")</f>
        <v/>
      </c>
      <c r="E485" s="57"/>
    </row>
    <row r="486" spans="1:5" ht="15.75" customHeight="1" x14ac:dyDescent="0.25">
      <c r="A486" s="73">
        <v>13</v>
      </c>
      <c r="B486" s="80"/>
      <c r="C486" s="74"/>
      <c r="D486" s="73"/>
      <c r="E486" s="57"/>
    </row>
    <row r="487" spans="1:5" ht="15.75" customHeight="1" x14ac:dyDescent="0.25">
      <c r="A487" s="73">
        <v>14</v>
      </c>
      <c r="B487" s="80"/>
      <c r="C487" s="74"/>
      <c r="D487" s="73"/>
      <c r="E487" s="57"/>
    </row>
    <row r="488" spans="1:5" ht="15.75" customHeight="1" x14ac:dyDescent="0.25">
      <c r="A488" s="73">
        <v>15</v>
      </c>
      <c r="B488" s="80"/>
      <c r="C488" s="74" t="str">
        <f>IFERROR(VLOOKUP(B488,matakuliah,2,FALSE),"")</f>
        <v/>
      </c>
      <c r="D488" s="73" t="str">
        <f>IFERROR(VLOOKUP(B488,matakuliah,3,FALSE),"")</f>
        <v/>
      </c>
      <c r="E488" s="57"/>
    </row>
    <row r="489" spans="1:5" ht="15.75" customHeight="1" x14ac:dyDescent="0.25">
      <c r="A489" s="78" t="s">
        <v>282</v>
      </c>
      <c r="B489" s="78"/>
      <c r="C489" s="78"/>
      <c r="D489" s="79">
        <f>IFERROR(D471*D474,0)</f>
        <v>0</v>
      </c>
      <c r="E489" s="101"/>
    </row>
  </sheetData>
  <dataConsolidate/>
  <mergeCells count="130">
    <mergeCell ref="A448:D448"/>
    <mergeCell ref="A449:C450"/>
    <mergeCell ref="D449:D450"/>
    <mergeCell ref="A470:D470"/>
    <mergeCell ref="A471:C472"/>
    <mergeCell ref="D471:D472"/>
    <mergeCell ref="Q10:Q11"/>
    <mergeCell ref="Q43:Q44"/>
    <mergeCell ref="Q75:Q76"/>
    <mergeCell ref="Q107:Q108"/>
    <mergeCell ref="Q139:Q140"/>
    <mergeCell ref="Q171:Q172"/>
    <mergeCell ref="Q203:Q204"/>
    <mergeCell ref="Q235:Q236"/>
    <mergeCell ref="A382:D382"/>
    <mergeCell ref="A383:C384"/>
    <mergeCell ref="D383:D384"/>
    <mergeCell ref="A404:D404"/>
    <mergeCell ref="A405:C406"/>
    <mergeCell ref="D405:D406"/>
    <mergeCell ref="A426:D426"/>
    <mergeCell ref="A427:C428"/>
    <mergeCell ref="D427:D428"/>
    <mergeCell ref="A316:D316"/>
    <mergeCell ref="A317:C318"/>
    <mergeCell ref="D317:D318"/>
    <mergeCell ref="A338:D338"/>
    <mergeCell ref="A339:C340"/>
    <mergeCell ref="D339:D340"/>
    <mergeCell ref="A360:D360"/>
    <mergeCell ref="A361:C362"/>
    <mergeCell ref="D361:D362"/>
    <mergeCell ref="A273:C274"/>
    <mergeCell ref="D273:D274"/>
    <mergeCell ref="A272:D272"/>
    <mergeCell ref="A294:D294"/>
    <mergeCell ref="A295:C296"/>
    <mergeCell ref="D295:D296"/>
    <mergeCell ref="D43:D44"/>
    <mergeCell ref="E75:H75"/>
    <mergeCell ref="I75:L75"/>
    <mergeCell ref="C75:C76"/>
    <mergeCell ref="D75:D76"/>
    <mergeCell ref="I71:L73"/>
    <mergeCell ref="E43:H43"/>
    <mergeCell ref="I263:L265"/>
    <mergeCell ref="B203:B204"/>
    <mergeCell ref="A203:A204"/>
    <mergeCell ref="I199:L201"/>
    <mergeCell ref="I231:L233"/>
    <mergeCell ref="A235:A236"/>
    <mergeCell ref="B235:B236"/>
    <mergeCell ref="E235:H235"/>
    <mergeCell ref="I235:L235"/>
    <mergeCell ref="D235:D236"/>
    <mergeCell ref="C235:C236"/>
    <mergeCell ref="C43:C44"/>
    <mergeCell ref="A43:A44"/>
    <mergeCell ref="A171:A172"/>
    <mergeCell ref="B171:B172"/>
    <mergeCell ref="C171:C172"/>
    <mergeCell ref="D171:D172"/>
    <mergeCell ref="C139:C140"/>
    <mergeCell ref="D139:D140"/>
    <mergeCell ref="I135:L137"/>
    <mergeCell ref="C203:C204"/>
    <mergeCell ref="B139:B140"/>
    <mergeCell ref="A139:A140"/>
    <mergeCell ref="D203:D204"/>
    <mergeCell ref="E203:H203"/>
    <mergeCell ref="I203:L203"/>
    <mergeCell ref="I139:L139"/>
    <mergeCell ref="E171:H171"/>
    <mergeCell ref="I171:L171"/>
    <mergeCell ref="I167:L169"/>
    <mergeCell ref="E139:H139"/>
    <mergeCell ref="D107:D108"/>
    <mergeCell ref="I103:L105"/>
    <mergeCell ref="E107:H107"/>
    <mergeCell ref="I107:L107"/>
    <mergeCell ref="F6:G7"/>
    <mergeCell ref="A10:A11"/>
    <mergeCell ref="A1:C2"/>
    <mergeCell ref="F1:J1"/>
    <mergeCell ref="H6:J7"/>
    <mergeCell ref="I10:L10"/>
    <mergeCell ref="D10:D11"/>
    <mergeCell ref="E10:H10"/>
    <mergeCell ref="B43:B44"/>
    <mergeCell ref="A75:A76"/>
    <mergeCell ref="B75:B76"/>
    <mergeCell ref="C10:C11"/>
    <mergeCell ref="B10:B11"/>
    <mergeCell ref="I38:L40"/>
    <mergeCell ref="B107:B108"/>
    <mergeCell ref="A107:A108"/>
    <mergeCell ref="C107:C108"/>
    <mergeCell ref="P75:P76"/>
    <mergeCell ref="P43:P44"/>
    <mergeCell ref="P10:P11"/>
    <mergeCell ref="M10:M11"/>
    <mergeCell ref="O10:O11"/>
    <mergeCell ref="N10:N11"/>
    <mergeCell ref="I43:L43"/>
    <mergeCell ref="O107:O108"/>
    <mergeCell ref="N107:N108"/>
    <mergeCell ref="M139:M140"/>
    <mergeCell ref="M235:M236"/>
    <mergeCell ref="O235:O236"/>
    <mergeCell ref="N235:N236"/>
    <mergeCell ref="O43:O44"/>
    <mergeCell ref="O171:O172"/>
    <mergeCell ref="M107:M108"/>
    <mergeCell ref="P171:P172"/>
    <mergeCell ref="O139:O140"/>
    <mergeCell ref="N139:N140"/>
    <mergeCell ref="P139:P140"/>
    <mergeCell ref="N171:N172"/>
    <mergeCell ref="M171:M172"/>
    <mergeCell ref="M43:M44"/>
    <mergeCell ref="N43:N44"/>
    <mergeCell ref="P107:P108"/>
    <mergeCell ref="M75:M76"/>
    <mergeCell ref="O75:O76"/>
    <mergeCell ref="P235:P236"/>
    <mergeCell ref="O203:O204"/>
    <mergeCell ref="N203:N204"/>
    <mergeCell ref="M203:M204"/>
    <mergeCell ref="P203:P204"/>
    <mergeCell ref="N75:N76"/>
  </mergeCells>
  <phoneticPr fontId="16" type="noConversion"/>
  <conditionalFormatting sqref="M12 M45:M69 M77:M101 M109:M133 M141:M165 M173:M197 M205:M229 O205:O206 M237:M261 O237:O261 D45:H69 D77:H101 D109:H133 D141:H165 D173:H197 D205:H229 D237:H261 M14:M36 D12:H36 O45:O69 O77:O101 O109:O133 O173:O197 O141:O165 O209:O229 O26:O36 O12:O24">
    <cfRule type="notContainsBlanks" dxfId="8" priority="7">
      <formula>LEN(TRIM(D12))&gt;0</formula>
    </cfRule>
  </conditionalFormatting>
  <conditionalFormatting sqref="H6:J8">
    <cfRule type="cellIs" dxfId="7" priority="8" operator="equal">
      <formula>"OK"</formula>
    </cfRule>
  </conditionalFormatting>
  <conditionalFormatting sqref="H6:J8">
    <cfRule type="containsText" dxfId="6" priority="9" operator="containsText" text="Error">
      <formula>NOT(ISERROR(SEARCH(("Error"),(H10))))</formula>
    </cfRule>
  </conditionalFormatting>
  <conditionalFormatting sqref="C4">
    <cfRule type="notContainsBlanks" dxfId="5" priority="10">
      <formula>LEN(TRIM(C4))&gt;0</formula>
    </cfRule>
  </conditionalFormatting>
  <conditionalFormatting sqref="H6:J8">
    <cfRule type="containsText" dxfId="4" priority="5" operator="containsText" text="Error">
      <formula>NOT(ISERROR(SEARCH("Error",H6)))</formula>
    </cfRule>
  </conditionalFormatting>
  <conditionalFormatting sqref="J3">
    <cfRule type="cellIs" dxfId="3" priority="3" operator="equal">
      <formula>"OK"</formula>
    </cfRule>
  </conditionalFormatting>
  <conditionalFormatting sqref="J3">
    <cfRule type="containsText" dxfId="2" priority="4" operator="containsText" text="Error">
      <formula>NOT(ISERROR(SEARCH(("Error"),(J6))))</formula>
    </cfRule>
  </conditionalFormatting>
  <conditionalFormatting sqref="O207:O208">
    <cfRule type="notContainsBlanks" dxfId="1" priority="2">
      <formula>LEN(TRIM(O207))&gt;0</formula>
    </cfRule>
  </conditionalFormatting>
  <conditionalFormatting sqref="O25">
    <cfRule type="notContainsBlanks" dxfId="0" priority="1">
      <formula>LEN(TRIM(O25))&gt;0</formula>
    </cfRule>
  </conditionalFormatting>
  <dataValidations count="5">
    <dataValidation type="decimal" allowBlank="1" showDropDown="1" showInputMessage="1" showErrorMessage="1" prompt="Enter a number between 0 and 6" sqref="E12:H36 E45:H69 E77:H101 E109:H133 E141:H165 E173:H197 E205:H229 E237:H261" xr:uid="{00000000-0002-0000-0500-000000000000}">
      <formula1>0</formula1>
      <formula2>6</formula2>
    </dataValidation>
    <dataValidation type="custom" allowBlank="1" showDropDown="1" showErrorMessage="1" sqref="C4" xr:uid="{00000000-0002-0000-0500-000001000000}">
      <formula1>IF(LEN(C4)=3,TRUE,FALSE)</formula1>
    </dataValidation>
    <dataValidation type="decimal" allowBlank="1" showDropDown="1" sqref="O205:O230 O45:O70 O77:O102 O109:O134 O141:O166 O173:O198 O237:O262 O12:O37" xr:uid="{00000000-0002-0000-0500-000002000000}">
      <formula1>10</formula1>
      <formula2>100</formula2>
    </dataValidation>
    <dataValidation type="custom" allowBlank="1" showInputMessage="1" showErrorMessage="1" promptTitle="Masukkan huruf V Kapital" prompt="Masukkan hanya huruf V kapital" sqref="I12:L36" xr:uid="{D8092919-DA9D-6946-8200-FA3A6B8D659C}">
      <formula1>ISNUMBER(FIND("V",I12))</formula1>
    </dataValidation>
    <dataValidation type="custom" allowBlank="1" showInputMessage="1" showErrorMessage="1" promptTitle="Masukkan hanya huruf V kapital" sqref="Q12:Q36 Q45:Q69 Q77:Q101 Q109:Q133 Q141:Q165 Q173:Q197 Q205:Q229 Q237:Q261" xr:uid="{DD7F38DA-379E-4257-9222-99DB3BF574A6}">
      <formula1>ISNUMBER(FIND("V",Q12))</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BE50D-8EFF-9449-AF1F-22E5A710C998}">
  <dimension ref="A1:C9"/>
  <sheetViews>
    <sheetView showGridLines="0" zoomScale="200" zoomScaleNormal="200" workbookViewId="0">
      <selection activeCell="C10" sqref="C10"/>
    </sheetView>
  </sheetViews>
  <sheetFormatPr defaultColWidth="11.44140625" defaultRowHeight="13.2" x14ac:dyDescent="0.25"/>
  <cols>
    <col min="2" max="2" width="25.88671875" customWidth="1"/>
  </cols>
  <sheetData>
    <row r="1" spans="1:3" s="43" customFormat="1" x14ac:dyDescent="0.25">
      <c r="A1" s="33" t="s">
        <v>260</v>
      </c>
    </row>
    <row r="2" spans="1:3" x14ac:dyDescent="0.25">
      <c r="B2" s="49" t="s">
        <v>187</v>
      </c>
      <c r="C2" s="49" t="s">
        <v>269</v>
      </c>
    </row>
    <row r="3" spans="1:3" x14ac:dyDescent="0.25">
      <c r="B3" s="61" t="s">
        <v>256</v>
      </c>
      <c r="C3" s="61" t="s">
        <v>270</v>
      </c>
    </row>
    <row r="4" spans="1:3" x14ac:dyDescent="0.25">
      <c r="B4" s="61" t="s">
        <v>257</v>
      </c>
      <c r="C4" s="61" t="s">
        <v>270</v>
      </c>
    </row>
    <row r="5" spans="1:3" x14ac:dyDescent="0.25">
      <c r="B5" s="61" t="s">
        <v>263</v>
      </c>
      <c r="C5" s="61" t="s">
        <v>270</v>
      </c>
    </row>
    <row r="6" spans="1:3" x14ac:dyDescent="0.25">
      <c r="B6" s="61" t="s">
        <v>264</v>
      </c>
      <c r="C6" s="61" t="s">
        <v>270</v>
      </c>
    </row>
    <row r="7" spans="1:3" x14ac:dyDescent="0.25">
      <c r="B7" s="61" t="s">
        <v>265</v>
      </c>
      <c r="C7" s="61" t="s">
        <v>267</v>
      </c>
    </row>
    <row r="8" spans="1:3" x14ac:dyDescent="0.25">
      <c r="B8" s="61" t="s">
        <v>266</v>
      </c>
      <c r="C8" s="61" t="s">
        <v>268</v>
      </c>
    </row>
    <row r="9" spans="1:3" x14ac:dyDescent="0.25">
      <c r="B9" s="66" t="s">
        <v>258</v>
      </c>
      <c r="C9" s="61" t="s">
        <v>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7</vt:i4>
      </vt:variant>
      <vt:variant>
        <vt:lpstr>Rentang Bernama</vt:lpstr>
      </vt:variant>
      <vt:variant>
        <vt:i4>4</vt:i4>
      </vt:variant>
    </vt:vector>
  </HeadingPairs>
  <TitlesOfParts>
    <vt:vector size="11" baseType="lpstr">
      <vt:lpstr>catatan</vt:lpstr>
      <vt:lpstr>I. Identitas Prodi</vt:lpstr>
      <vt:lpstr>data</vt:lpstr>
      <vt:lpstr>II. Profil Lulusan</vt:lpstr>
      <vt:lpstr>III. CPL Prodi</vt:lpstr>
      <vt:lpstr>IV. Struktur Kurikulum </vt:lpstr>
      <vt:lpstr>Nama MK Baku</vt:lpstr>
      <vt:lpstr>BID</vt:lpstr>
      <vt:lpstr>matakuliah</vt:lpstr>
      <vt:lpstr>MK</vt:lpstr>
      <vt:lpstr>prodi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Setiabudi Iwan</cp:lastModifiedBy>
  <dcterms:created xsi:type="dcterms:W3CDTF">2019-05-29T05:40:56Z</dcterms:created>
  <dcterms:modified xsi:type="dcterms:W3CDTF">2022-01-10T23:38:17Z</dcterms:modified>
</cp:coreProperties>
</file>